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9945" tabRatio="381" activeTab="0"/>
  </bookViews>
  <sheets>
    <sheet name="Wydatki powiat" sheetId="1" r:id="rId1"/>
  </sheets>
  <definedNames>
    <definedName name="_xlnm.Print_Titles" localSheetId="0">'Wydatki powiat'!$4:$9</definedName>
  </definedNames>
  <calcPr fullCalcOnLoad="1"/>
</workbook>
</file>

<file path=xl/sharedStrings.xml><?xml version="1.0" encoding="utf-8"?>
<sst xmlns="http://schemas.openxmlformats.org/spreadsheetml/2006/main" count="113" uniqueCount="93">
  <si>
    <t>Dział</t>
  </si>
  <si>
    <t>Rozdział</t>
  </si>
  <si>
    <t>Wynagrodzenia i składki od nich naliczane</t>
  </si>
  <si>
    <t>Świdczenia na rzecz osób fizycznych</t>
  </si>
  <si>
    <t>Obsługa długu</t>
  </si>
  <si>
    <t>Transport i łączność</t>
  </si>
  <si>
    <t>Gospodarka mieszkaniowa</t>
  </si>
  <si>
    <t>Administracja publiczna</t>
  </si>
  <si>
    <t>Bezpieczeństwo publiczne i ochrona przeciwpożarowa</t>
  </si>
  <si>
    <t>Oświata i wychowanie</t>
  </si>
  <si>
    <t>Ochrona zdrowia</t>
  </si>
  <si>
    <t>852</t>
  </si>
  <si>
    <t xml:space="preserve">Pozostałe zadania w zakresie polityki społecznej </t>
  </si>
  <si>
    <t>854</t>
  </si>
  <si>
    <t>Edukacyjna opieka wychowawcza</t>
  </si>
  <si>
    <t>921</t>
  </si>
  <si>
    <t>Kultura i ochrona dziedzictwa narodowego</t>
  </si>
  <si>
    <t>Pozostała działalność</t>
  </si>
  <si>
    <t>Gospodarka gruntami i nieruchomościami</t>
  </si>
  <si>
    <t xml:space="preserve">Działalność usługowa </t>
  </si>
  <si>
    <t>Urzędy wojewódzkie</t>
  </si>
  <si>
    <t>Różne rozliczenia</t>
  </si>
  <si>
    <t>80146</t>
  </si>
  <si>
    <t>Dokształcanie i doskonalenie nauczycieli</t>
  </si>
  <si>
    <t>80148</t>
  </si>
  <si>
    <t>Stołówki szkolne</t>
  </si>
  <si>
    <t xml:space="preserve">Pomoc społeczna </t>
  </si>
  <si>
    <t>85226</t>
  </si>
  <si>
    <t>Ośrodki adopcyjno-opiekuńcze</t>
  </si>
  <si>
    <t>85295</t>
  </si>
  <si>
    <t>85495</t>
  </si>
  <si>
    <t>Nazwa</t>
  </si>
  <si>
    <t>020</t>
  </si>
  <si>
    <t>Leśnictwo</t>
  </si>
  <si>
    <t>02002</t>
  </si>
  <si>
    <t>Nadzór nad gospodarką leśną</t>
  </si>
  <si>
    <t xml:space="preserve">Drogi publiczne w miastach na prawach powiatu </t>
  </si>
  <si>
    <t>Zadania z zakresu administracji rządowej  zlecone powiatowi</t>
  </si>
  <si>
    <t>Nadzór budowlany</t>
  </si>
  <si>
    <t>754</t>
  </si>
  <si>
    <t>Komendy powiatowe Państwowej Straży Pożarnej</t>
  </si>
  <si>
    <t>758</t>
  </si>
  <si>
    <t>75832</t>
  </si>
  <si>
    <t>Część równoważąca subwencji ogólnej dla powiatów</t>
  </si>
  <si>
    <t>Szkoły podstawowe specjalne</t>
  </si>
  <si>
    <t>80105</t>
  </si>
  <si>
    <t>Przedszkole specjalne</t>
  </si>
  <si>
    <t>Gimnazja specjalne</t>
  </si>
  <si>
    <t>Licea ogólnokształcące</t>
  </si>
  <si>
    <t>80123</t>
  </si>
  <si>
    <t>Licea profilowane</t>
  </si>
  <si>
    <t>80130</t>
  </si>
  <si>
    <t xml:space="preserve">Szkoły zawodowe </t>
  </si>
  <si>
    <t>Szkoły zawodowe specjalne</t>
  </si>
  <si>
    <t>Centra kształcenia ustawicznego i praktycznego oraz ośrodki dokształcania zawodowego</t>
  </si>
  <si>
    <t xml:space="preserve">Składki na ubezpieczenia zdrowotne oraz świadczenia dla osób nieobjętych obowiązkiem ubezpieczenia zdrowotnego </t>
  </si>
  <si>
    <t>85201</t>
  </si>
  <si>
    <t>Placówki opiekuńczo-wychowawcze</t>
  </si>
  <si>
    <t>85204</t>
  </si>
  <si>
    <t>Rodziny zastępcze</t>
  </si>
  <si>
    <t>85311</t>
  </si>
  <si>
    <t>Rehabilitacja zawodowa i społeczna osób niepełnosprwanych</t>
  </si>
  <si>
    <t>Zespoły do spraw orzekania o niepełnosprawności</t>
  </si>
  <si>
    <t>Powiatowe urzędy pracy</t>
  </si>
  <si>
    <t>Specjalne ośrodki szkolno-wychowawcze</t>
  </si>
  <si>
    <t>Poradnie psychologiczno-pedagogiczne</t>
  </si>
  <si>
    <t>85419</t>
  </si>
  <si>
    <t>Ośrodki rewalidacyjno - wychowawcze</t>
  </si>
  <si>
    <t>85446</t>
  </si>
  <si>
    <t>Galerie i biura wystaw artystycznych</t>
  </si>
  <si>
    <t>Centra kultury i sztuki</t>
  </si>
  <si>
    <t>Biblioteki</t>
  </si>
  <si>
    <t>Wydatki jednostek budżetowych</t>
  </si>
  <si>
    <t xml:space="preserve">w tym </t>
  </si>
  <si>
    <t>Wydatki związane z realizacją ich zadań statutowych</t>
  </si>
  <si>
    <t>w tym</t>
  </si>
  <si>
    <t>Ogółem</t>
  </si>
  <si>
    <t>Razem (7+8)</t>
  </si>
  <si>
    <t>Razem wydatki bieżące (6+9+10+11+12)</t>
  </si>
  <si>
    <t>Wniesienie wkładów do spółek prawa handlowego</t>
  </si>
  <si>
    <t>Ogółem (5+13)</t>
  </si>
  <si>
    <t>z tego</t>
  </si>
  <si>
    <t>85404</t>
  </si>
  <si>
    <t>Wczesne wspomaganie rozwoju dziecka</t>
  </si>
  <si>
    <t>Prace geodezyjne i kartograficzne</t>
  </si>
  <si>
    <t>Dotacje na zadania bieżące</t>
  </si>
  <si>
    <t>Zakupy inwestycyjne</t>
  </si>
  <si>
    <t>Inwestycje</t>
  </si>
  <si>
    <t>Razem wydatki majątkowe (14+15+17)</t>
  </si>
  <si>
    <t>Tabela nr 2a</t>
  </si>
  <si>
    <t>Plan wydatków budżetu powiatu na 2010 rok</t>
  </si>
  <si>
    <t>Kwalifikacja wojskowa</t>
  </si>
  <si>
    <t>wydatki z udziałem środków wymienionych w art. 5 ust. 1 pkt 2 i 3 u.f.p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</si>
</sst>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_ ;\-#,##0.00\ 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7"/>
      <color indexed="8"/>
      <name val="Czcionka tekstu podstawowego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name val="Arial CE"/>
      <family val="0"/>
    </font>
    <font>
      <sz val="7"/>
      <name val="Arial CE"/>
      <family val="0"/>
    </font>
    <font>
      <b/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theme="1"/>
      <name val="Czcionka tekstu podstawowego"/>
      <family val="2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7" borderId="10" xfId="0" applyFont="1" applyFill="1" applyBorder="1" applyAlignment="1">
      <alignment vertical="center" wrapText="1"/>
    </xf>
    <xf numFmtId="0" fontId="43" fillId="7" borderId="11" xfId="0" applyFont="1" applyFill="1" applyBorder="1" applyAlignment="1">
      <alignment horizontal="center" vertical="center" wrapText="1"/>
    </xf>
    <xf numFmtId="0" fontId="43" fillId="7" borderId="11" xfId="0" applyFont="1" applyFill="1" applyBorder="1" applyAlignment="1">
      <alignment horizontal="center"/>
    </xf>
    <xf numFmtId="0" fontId="43" fillId="7" borderId="10" xfId="0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33" borderId="12" xfId="0" applyFont="1" applyFill="1" applyBorder="1" applyAlignment="1">
      <alignment vertical="top" wrapText="1"/>
    </xf>
    <xf numFmtId="49" fontId="7" fillId="33" borderId="11" xfId="0" applyNumberFormat="1" applyFont="1" applyFill="1" applyBorder="1" applyAlignment="1">
      <alignment horizontal="left"/>
    </xf>
    <xf numFmtId="0" fontId="7" fillId="33" borderId="11" xfId="0" applyFont="1" applyFill="1" applyBorder="1" applyAlignment="1">
      <alignment vertical="top"/>
    </xf>
    <xf numFmtId="164" fontId="5" fillId="33" borderId="11" xfId="0" applyNumberFormat="1" applyFont="1" applyFill="1" applyBorder="1" applyAlignment="1">
      <alignment/>
    </xf>
    <xf numFmtId="164" fontId="44" fillId="33" borderId="11" xfId="0" applyNumberFormat="1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8" fillId="33" borderId="13" xfId="0" applyFont="1" applyFill="1" applyBorder="1" applyAlignment="1">
      <alignment vertical="top" wrapText="1"/>
    </xf>
    <xf numFmtId="164" fontId="43" fillId="0" borderId="11" xfId="0" applyNumberFormat="1" applyFont="1" applyBorder="1" applyAlignment="1">
      <alignment/>
    </xf>
    <xf numFmtId="49" fontId="7" fillId="33" borderId="11" xfId="0" applyNumberFormat="1" applyFont="1" applyFill="1" applyBorder="1" applyAlignment="1">
      <alignment/>
    </xf>
    <xf numFmtId="0" fontId="8" fillId="33" borderId="13" xfId="0" applyFont="1" applyFill="1" applyBorder="1" applyAlignment="1">
      <alignment vertical="top"/>
    </xf>
    <xf numFmtId="0" fontId="7" fillId="33" borderId="14" xfId="0" applyFont="1" applyFill="1" applyBorder="1" applyAlignment="1">
      <alignment vertical="top"/>
    </xf>
    <xf numFmtId="0" fontId="6" fillId="33" borderId="11" xfId="0" applyFont="1" applyFill="1" applyBorder="1" applyAlignment="1">
      <alignment vertical="top" wrapText="1"/>
    </xf>
    <xf numFmtId="0" fontId="7" fillId="33" borderId="14" xfId="0" applyFont="1" applyFill="1" applyBorder="1" applyAlignment="1">
      <alignment vertical="top" wrapText="1"/>
    </xf>
    <xf numFmtId="164" fontId="44" fillId="0" borderId="11" xfId="0" applyNumberFormat="1" applyFont="1" applyBorder="1" applyAlignment="1">
      <alignment/>
    </xf>
    <xf numFmtId="0" fontId="7" fillId="33" borderId="13" xfId="0" applyFont="1" applyFill="1" applyBorder="1" applyAlignment="1">
      <alignment vertical="top"/>
    </xf>
    <xf numFmtId="0" fontId="8" fillId="33" borderId="11" xfId="0" applyFont="1" applyFill="1" applyBorder="1" applyAlignment="1">
      <alignment vertical="top"/>
    </xf>
    <xf numFmtId="0" fontId="8" fillId="33" borderId="11" xfId="0" applyFont="1" applyFill="1" applyBorder="1" applyAlignment="1">
      <alignment vertical="top" wrapText="1"/>
    </xf>
    <xf numFmtId="49" fontId="7" fillId="33" borderId="11" xfId="0" applyNumberFormat="1" applyFont="1" applyFill="1" applyBorder="1" applyAlignment="1">
      <alignment vertical="top"/>
    </xf>
    <xf numFmtId="0" fontId="7" fillId="33" borderId="11" xfId="0" applyFont="1" applyFill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44" fillId="7" borderId="15" xfId="0" applyFont="1" applyFill="1" applyBorder="1" applyAlignment="1">
      <alignment horizontal="left"/>
    </xf>
    <xf numFmtId="49" fontId="44" fillId="33" borderId="11" xfId="0" applyNumberFormat="1" applyFont="1" applyFill="1" applyBorder="1" applyAlignment="1">
      <alignment horizontal="left"/>
    </xf>
    <xf numFmtId="0" fontId="44" fillId="33" borderId="11" xfId="0" applyFont="1" applyFill="1" applyBorder="1" applyAlignment="1">
      <alignment horizontal="center"/>
    </xf>
    <xf numFmtId="0" fontId="44" fillId="33" borderId="15" xfId="0" applyFont="1" applyFill="1" applyBorder="1" applyAlignment="1">
      <alignment horizontal="left"/>
    </xf>
    <xf numFmtId="164" fontId="44" fillId="33" borderId="11" xfId="0" applyNumberFormat="1" applyFont="1" applyFill="1" applyBorder="1" applyAlignment="1">
      <alignment horizontal="right"/>
    </xf>
    <xf numFmtId="49" fontId="8" fillId="33" borderId="11" xfId="0" applyNumberFormat="1" applyFont="1" applyFill="1" applyBorder="1" applyAlignment="1" quotePrefix="1">
      <alignment horizontal="left"/>
    </xf>
    <xf numFmtId="0" fontId="8" fillId="33" borderId="15" xfId="0" applyFont="1" applyFill="1" applyBorder="1" applyAlignment="1">
      <alignment vertical="top"/>
    </xf>
    <xf numFmtId="164" fontId="6" fillId="0" borderId="11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49" fontId="8" fillId="33" borderId="11" xfId="0" applyNumberFormat="1" applyFont="1" applyFill="1" applyBorder="1" applyAlignment="1">
      <alignment horizontal="left" vertical="top"/>
    </xf>
    <xf numFmtId="0" fontId="8" fillId="33" borderId="0" xfId="0" applyFont="1" applyFill="1" applyBorder="1" applyAlignment="1">
      <alignment vertical="top" wrapText="1"/>
    </xf>
    <xf numFmtId="0" fontId="42" fillId="33" borderId="0" xfId="0" applyFont="1" applyFill="1" applyAlignment="1">
      <alignment/>
    </xf>
    <xf numFmtId="49" fontId="8" fillId="33" borderId="0" xfId="0" applyNumberFormat="1" applyFont="1" applyFill="1" applyBorder="1" applyAlignment="1">
      <alignment horizontal="left" vertical="top"/>
    </xf>
    <xf numFmtId="49" fontId="8" fillId="33" borderId="11" xfId="0" applyNumberFormat="1" applyFont="1" applyFill="1" applyBorder="1" applyAlignment="1">
      <alignment/>
    </xf>
    <xf numFmtId="0" fontId="42" fillId="33" borderId="16" xfId="0" applyFont="1" applyFill="1" applyBorder="1" applyAlignment="1">
      <alignment horizontal="center"/>
    </xf>
    <xf numFmtId="49" fontId="8" fillId="33" borderId="11" xfId="0" applyNumberFormat="1" applyFont="1" applyFill="1" applyBorder="1" applyAlignment="1">
      <alignment vertical="top"/>
    </xf>
    <xf numFmtId="0" fontId="8" fillId="33" borderId="15" xfId="0" applyFont="1" applyFill="1" applyBorder="1" applyAlignment="1">
      <alignment vertical="top" wrapText="1"/>
    </xf>
    <xf numFmtId="0" fontId="8" fillId="33" borderId="14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 wrapText="1"/>
    </xf>
    <xf numFmtId="165" fontId="5" fillId="0" borderId="11" xfId="0" applyNumberFormat="1" applyFont="1" applyBorder="1" applyAlignment="1">
      <alignment/>
    </xf>
    <xf numFmtId="0" fontId="8" fillId="0" borderId="11" xfId="0" applyFont="1" applyBorder="1" applyAlignment="1">
      <alignment vertical="top"/>
    </xf>
    <xf numFmtId="165" fontId="6" fillId="0" borderId="11" xfId="0" applyNumberFormat="1" applyFont="1" applyBorder="1" applyAlignment="1">
      <alignment/>
    </xf>
    <xf numFmtId="165" fontId="43" fillId="0" borderId="11" xfId="0" applyNumberFormat="1" applyFont="1" applyBorder="1" applyAlignment="1">
      <alignment/>
    </xf>
    <xf numFmtId="0" fontId="8" fillId="0" borderId="11" xfId="0" applyFont="1" applyBorder="1" applyAlignment="1">
      <alignment vertical="top" wrapText="1"/>
    </xf>
    <xf numFmtId="49" fontId="8" fillId="0" borderId="11" xfId="0" applyNumberFormat="1" applyFont="1" applyBorder="1" applyAlignment="1">
      <alignment vertical="top" wrapText="1"/>
    </xf>
    <xf numFmtId="0" fontId="8" fillId="0" borderId="13" xfId="0" applyFont="1" applyBorder="1" applyAlignment="1">
      <alignment vertical="top"/>
    </xf>
    <xf numFmtId="164" fontId="44" fillId="7" borderId="11" xfId="0" applyNumberFormat="1" applyFont="1" applyFill="1" applyBorder="1" applyAlignment="1">
      <alignment horizontal="right" wrapText="1"/>
    </xf>
    <xf numFmtId="0" fontId="43" fillId="7" borderId="11" xfId="0" applyFont="1" applyFill="1" applyBorder="1" applyAlignment="1">
      <alignment wrapText="1"/>
    </xf>
    <xf numFmtId="0" fontId="42" fillId="33" borderId="17" xfId="0" applyFont="1" applyFill="1" applyBorder="1" applyAlignment="1">
      <alignment horizontal="center"/>
    </xf>
    <xf numFmtId="0" fontId="42" fillId="33" borderId="16" xfId="0" applyFont="1" applyFill="1" applyBorder="1" applyAlignment="1">
      <alignment horizontal="center"/>
    </xf>
    <xf numFmtId="0" fontId="43" fillId="7" borderId="17" xfId="0" applyFont="1" applyFill="1" applyBorder="1" applyAlignment="1">
      <alignment horizontal="center" vertical="center" wrapText="1"/>
    </xf>
    <xf numFmtId="0" fontId="43" fillId="7" borderId="11" xfId="0" applyFont="1" applyFill="1" applyBorder="1" applyAlignment="1">
      <alignment horizontal="center" vertical="center" wrapText="1"/>
    </xf>
    <xf numFmtId="165" fontId="44" fillId="7" borderId="11" xfId="0" applyNumberFormat="1" applyFont="1" applyFill="1" applyBorder="1" applyAlignment="1">
      <alignment horizontal="right"/>
    </xf>
    <xf numFmtId="164" fontId="44" fillId="7" borderId="11" xfId="0" applyNumberFormat="1" applyFont="1" applyFill="1" applyBorder="1" applyAlignment="1">
      <alignment horizontal="right"/>
    </xf>
    <xf numFmtId="0" fontId="42" fillId="33" borderId="11" xfId="0" applyFont="1" applyFill="1" applyBorder="1" applyAlignment="1">
      <alignment horizontal="center"/>
    </xf>
    <xf numFmtId="0" fontId="43" fillId="7" borderId="17" xfId="0" applyFont="1" applyFill="1" applyBorder="1" applyAlignment="1">
      <alignment horizontal="center" vertical="center" wrapText="1"/>
    </xf>
    <xf numFmtId="0" fontId="43" fillId="7" borderId="18" xfId="0" applyFont="1" applyFill="1" applyBorder="1" applyAlignment="1">
      <alignment horizontal="center" vertical="center" wrapText="1"/>
    </xf>
    <xf numFmtId="0" fontId="43" fillId="7" borderId="16" xfId="0" applyFont="1" applyFill="1" applyBorder="1" applyAlignment="1">
      <alignment horizontal="center" vertical="center" wrapText="1"/>
    </xf>
    <xf numFmtId="0" fontId="42" fillId="7" borderId="11" xfId="0" applyFont="1" applyFill="1" applyBorder="1" applyAlignment="1">
      <alignment horizontal="center"/>
    </xf>
    <xf numFmtId="0" fontId="42" fillId="7" borderId="19" xfId="0" applyFont="1" applyFill="1" applyBorder="1" applyAlignment="1">
      <alignment horizontal="center"/>
    </xf>
    <xf numFmtId="0" fontId="42" fillId="7" borderId="15" xfId="0" applyFont="1" applyFill="1" applyBorder="1" applyAlignment="1">
      <alignment horizontal="center"/>
    </xf>
    <xf numFmtId="0" fontId="42" fillId="7" borderId="10" xfId="0" applyFont="1" applyFill="1" applyBorder="1" applyAlignment="1">
      <alignment horizontal="center"/>
    </xf>
    <xf numFmtId="0" fontId="43" fillId="7" borderId="11" xfId="0" applyFont="1" applyFill="1" applyBorder="1" applyAlignment="1">
      <alignment horizontal="center" vertical="center"/>
    </xf>
    <xf numFmtId="0" fontId="43" fillId="7" borderId="19" xfId="0" applyFont="1" applyFill="1" applyBorder="1" applyAlignment="1">
      <alignment horizontal="center" vertical="center"/>
    </xf>
    <xf numFmtId="0" fontId="43" fillId="7" borderId="15" xfId="0" applyFont="1" applyFill="1" applyBorder="1" applyAlignment="1">
      <alignment horizontal="center" vertical="center"/>
    </xf>
    <xf numFmtId="0" fontId="43" fillId="7" borderId="11" xfId="0" applyFont="1" applyFill="1" applyBorder="1" applyAlignment="1">
      <alignment horizontal="center" vertical="center" wrapText="1"/>
    </xf>
    <xf numFmtId="0" fontId="43" fillId="7" borderId="12" xfId="0" applyFont="1" applyFill="1" applyBorder="1" applyAlignment="1">
      <alignment horizontal="center" vertical="center"/>
    </xf>
    <xf numFmtId="0" fontId="43" fillId="7" borderId="14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2" fillId="33" borderId="17" xfId="0" applyFont="1" applyFill="1" applyBorder="1" applyAlignment="1">
      <alignment horizontal="center"/>
    </xf>
    <xf numFmtId="0" fontId="42" fillId="33" borderId="18" xfId="0" applyFont="1" applyFill="1" applyBorder="1" applyAlignment="1">
      <alignment horizontal="center"/>
    </xf>
    <xf numFmtId="0" fontId="42" fillId="33" borderId="16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2" fillId="7" borderId="20" xfId="0" applyFont="1" applyFill="1" applyBorder="1" applyAlignment="1">
      <alignment horizontal="center" vertical="center"/>
    </xf>
    <xf numFmtId="0" fontId="42" fillId="7" borderId="21" xfId="0" applyFont="1" applyFill="1" applyBorder="1" applyAlignment="1">
      <alignment horizontal="center" vertical="center"/>
    </xf>
    <xf numFmtId="0" fontId="42" fillId="7" borderId="22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view="pageBreakPreview" zoomScaleSheetLayoutView="10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59765625" defaultRowHeight="14.25"/>
  <cols>
    <col min="1" max="1" width="3.09765625" style="0" customWidth="1"/>
    <col min="2" max="2" width="4" style="0" customWidth="1"/>
    <col min="3" max="3" width="20.3984375" style="0" customWidth="1"/>
    <col min="4" max="4" width="8.5" style="0" customWidth="1"/>
    <col min="5" max="5" width="9.09765625" style="0" customWidth="1"/>
    <col min="6" max="7" width="9" style="0" customWidth="1"/>
    <col min="8" max="8" width="9.19921875" style="0" customWidth="1"/>
    <col min="9" max="9" width="6.59765625" style="0" customWidth="1"/>
    <col min="10" max="10" width="7.59765625" style="0" customWidth="1"/>
    <col min="11" max="11" width="8.5" style="0" customWidth="1"/>
    <col min="12" max="12" width="5.8984375" style="0" customWidth="1"/>
    <col min="13" max="13" width="8.59765625" style="0" customWidth="1"/>
    <col min="14" max="14" width="8.8984375" style="0" customWidth="1"/>
    <col min="15" max="15" width="5.19921875" style="0" customWidth="1"/>
    <col min="16" max="16" width="5.09765625" style="0" customWidth="1"/>
    <col min="17" max="17" width="5.5" style="0" customWidth="1"/>
  </cols>
  <sheetData>
    <row r="1" ht="14.25">
      <c r="P1" t="s">
        <v>89</v>
      </c>
    </row>
    <row r="2" spans="5:13" ht="16.5">
      <c r="E2" s="75" t="s">
        <v>90</v>
      </c>
      <c r="F2" s="75"/>
      <c r="G2" s="75"/>
      <c r="H2" s="75"/>
      <c r="I2" s="75"/>
      <c r="J2" s="75"/>
      <c r="K2" s="75"/>
      <c r="L2" s="75"/>
      <c r="M2" s="75"/>
    </row>
    <row r="3" spans="1:17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>
      <c r="A4" s="69" t="s">
        <v>0</v>
      </c>
      <c r="B4" s="69" t="s">
        <v>1</v>
      </c>
      <c r="C4" s="69" t="s">
        <v>31</v>
      </c>
      <c r="D4" s="72" t="s">
        <v>80</v>
      </c>
      <c r="E4" s="65" t="s">
        <v>81</v>
      </c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7" ht="12.75" customHeight="1">
      <c r="A5" s="69"/>
      <c r="B5" s="69"/>
      <c r="C5" s="69"/>
      <c r="D5" s="72"/>
      <c r="E5" s="62" t="s">
        <v>78</v>
      </c>
      <c r="F5" s="66" t="s">
        <v>81</v>
      </c>
      <c r="G5" s="67"/>
      <c r="H5" s="67"/>
      <c r="I5" s="67"/>
      <c r="J5" s="67"/>
      <c r="K5" s="67"/>
      <c r="L5" s="68"/>
      <c r="M5" s="62" t="s">
        <v>88</v>
      </c>
      <c r="N5" s="66" t="s">
        <v>81</v>
      </c>
      <c r="O5" s="67"/>
      <c r="P5" s="67"/>
      <c r="Q5" s="68"/>
    </row>
    <row r="6" spans="1:17" ht="21.75" customHeight="1">
      <c r="A6" s="69"/>
      <c r="B6" s="69"/>
      <c r="C6" s="69"/>
      <c r="D6" s="72"/>
      <c r="E6" s="63"/>
      <c r="F6" s="70" t="s">
        <v>72</v>
      </c>
      <c r="G6" s="71"/>
      <c r="H6" s="71"/>
      <c r="I6" s="62" t="s">
        <v>85</v>
      </c>
      <c r="J6" s="72" t="s">
        <v>3</v>
      </c>
      <c r="K6" s="62" t="s">
        <v>92</v>
      </c>
      <c r="L6" s="72" t="s">
        <v>4</v>
      </c>
      <c r="M6" s="63"/>
      <c r="N6" s="80" t="s">
        <v>87</v>
      </c>
      <c r="O6" s="72" t="s">
        <v>86</v>
      </c>
      <c r="P6" s="73" t="s">
        <v>75</v>
      </c>
      <c r="Q6" s="62" t="s">
        <v>79</v>
      </c>
    </row>
    <row r="7" spans="1:17" ht="14.25" customHeight="1">
      <c r="A7" s="69"/>
      <c r="B7" s="69"/>
      <c r="C7" s="69"/>
      <c r="D7" s="72"/>
      <c r="E7" s="63"/>
      <c r="F7" s="69" t="s">
        <v>77</v>
      </c>
      <c r="G7" s="70" t="s">
        <v>73</v>
      </c>
      <c r="H7" s="71"/>
      <c r="I7" s="63"/>
      <c r="J7" s="72"/>
      <c r="K7" s="63"/>
      <c r="L7" s="72"/>
      <c r="M7" s="63"/>
      <c r="N7" s="81"/>
      <c r="O7" s="72"/>
      <c r="P7" s="74"/>
      <c r="Q7" s="63"/>
    </row>
    <row r="8" spans="1:17" ht="102.75" customHeight="1">
      <c r="A8" s="69"/>
      <c r="B8" s="69"/>
      <c r="C8" s="69"/>
      <c r="D8" s="72"/>
      <c r="E8" s="64"/>
      <c r="F8" s="69"/>
      <c r="G8" s="2" t="s">
        <v>2</v>
      </c>
      <c r="H8" s="3" t="s">
        <v>74</v>
      </c>
      <c r="I8" s="64"/>
      <c r="J8" s="72"/>
      <c r="K8" s="64"/>
      <c r="L8" s="72"/>
      <c r="M8" s="64"/>
      <c r="N8" s="82"/>
      <c r="O8" s="72"/>
      <c r="P8" s="57" t="s">
        <v>92</v>
      </c>
      <c r="Q8" s="64"/>
    </row>
    <row r="9" spans="1:17" ht="17.25" customHeight="1">
      <c r="A9" s="4">
        <v>1</v>
      </c>
      <c r="B9" s="4">
        <v>2</v>
      </c>
      <c r="C9" s="5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54">
        <v>15</v>
      </c>
      <c r="P9" s="58">
        <v>16</v>
      </c>
      <c r="Q9" s="4">
        <v>17</v>
      </c>
    </row>
    <row r="10" spans="1:17" ht="17.25" customHeight="1">
      <c r="A10" s="4"/>
      <c r="B10" s="4"/>
      <c r="C10" s="27" t="s">
        <v>76</v>
      </c>
      <c r="D10" s="59">
        <f>E10+M10</f>
        <v>81741455.28999999</v>
      </c>
      <c r="E10" s="59">
        <f>F10+I10+J10+K10</f>
        <v>43305890.29</v>
      </c>
      <c r="F10" s="59">
        <f>F11+F13+F15+F18+F23+F28+F33+F45+F48+F53+F58+F65</f>
        <v>33360171.02</v>
      </c>
      <c r="G10" s="59">
        <f>G11+G13+G15+G18+G23+G28+G33+G45+G48+G53+G58+G65</f>
        <v>25896274.31</v>
      </c>
      <c r="H10" s="59">
        <f>H11+H13+H15+H18+H23+H28+H33+H45+H48+H53+H58+H65</f>
        <v>7463896.71</v>
      </c>
      <c r="I10" s="60">
        <f>I31+I33+I48+I53+I58+I65</f>
        <v>6007193</v>
      </c>
      <c r="J10" s="60">
        <f>J11+J13+J15+J18+J23+J28+J33+J45+J48+J53+J58+J65</f>
        <v>1294724</v>
      </c>
      <c r="K10" s="59">
        <f>K11+K13+K15+K18+K23+K28+K33+K45+K48+K53+K58+K65</f>
        <v>2643802.27</v>
      </c>
      <c r="L10" s="60">
        <f>L11+L13+L15+L18+L23+L28+L33+L45+L48+L53+L58+L65</f>
        <v>0</v>
      </c>
      <c r="M10" s="59">
        <f>M11+M13+M15+M18+M23+M28+M33+M45+M48+M53+M58+M65</f>
        <v>38435565</v>
      </c>
      <c r="N10" s="59">
        <f>N11+N13+N15+N18+N23+N28+N33+N45+N48+N53+N58+N65</f>
        <v>38427565</v>
      </c>
      <c r="O10" s="53">
        <f>O28</f>
        <v>8000</v>
      </c>
      <c r="P10" s="53">
        <f>P28</f>
        <v>0</v>
      </c>
      <c r="Q10" s="60">
        <v>0</v>
      </c>
    </row>
    <row r="11" spans="1:17" ht="17.25" customHeight="1">
      <c r="A11" s="28" t="s">
        <v>32</v>
      </c>
      <c r="B11" s="29"/>
      <c r="C11" s="30" t="s">
        <v>33</v>
      </c>
      <c r="D11" s="31">
        <f>E11+M11</f>
        <v>6000</v>
      </c>
      <c r="E11" s="31">
        <f>E12</f>
        <v>6000</v>
      </c>
      <c r="F11" s="31">
        <f>F12</f>
        <v>6000</v>
      </c>
      <c r="G11" s="31"/>
      <c r="H11" s="31">
        <f>H12</f>
        <v>6000</v>
      </c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4.25">
      <c r="A12" s="12"/>
      <c r="B12" s="32" t="s">
        <v>34</v>
      </c>
      <c r="C12" s="33" t="s">
        <v>35</v>
      </c>
      <c r="D12" s="34">
        <f>E12+M12</f>
        <v>6000</v>
      </c>
      <c r="E12" s="14">
        <f>F12+I12+J12+K12+L12</f>
        <v>6000</v>
      </c>
      <c r="F12" s="14">
        <f>G12+H12</f>
        <v>6000</v>
      </c>
      <c r="G12" s="14"/>
      <c r="H12" s="14">
        <v>6000</v>
      </c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4.25">
      <c r="A13" s="8">
        <v>600</v>
      </c>
      <c r="B13" s="12"/>
      <c r="C13" s="21" t="s">
        <v>5</v>
      </c>
      <c r="D13" s="35">
        <f aca="true" t="shared" si="0" ref="D13:D67">E13+M13</f>
        <v>33342059</v>
      </c>
      <c r="E13" s="20">
        <f>E14</f>
        <v>1250000</v>
      </c>
      <c r="F13" s="20">
        <f>F14</f>
        <v>1250000</v>
      </c>
      <c r="G13" s="20"/>
      <c r="H13" s="20">
        <f>H14</f>
        <v>1250000</v>
      </c>
      <c r="I13" s="20"/>
      <c r="J13" s="20"/>
      <c r="K13" s="20"/>
      <c r="L13" s="20"/>
      <c r="M13" s="11">
        <f>M14</f>
        <v>32092059</v>
      </c>
      <c r="N13" s="11">
        <f>N14</f>
        <v>32092059</v>
      </c>
      <c r="O13" s="11"/>
      <c r="P13" s="11"/>
      <c r="Q13" s="11"/>
    </row>
    <row r="14" spans="1:17" ht="19.5">
      <c r="A14" s="12"/>
      <c r="B14" s="36">
        <v>60015</v>
      </c>
      <c r="C14" s="37" t="s">
        <v>36</v>
      </c>
      <c r="D14" s="34">
        <f t="shared" si="0"/>
        <v>33342059</v>
      </c>
      <c r="E14" s="14">
        <f aca="true" t="shared" si="1" ref="E14:E68">F14+I14+J14+K14+L14</f>
        <v>1250000</v>
      </c>
      <c r="F14" s="14">
        <f aca="true" t="shared" si="2" ref="F14:F64">G14+H14</f>
        <v>1250000</v>
      </c>
      <c r="G14" s="14"/>
      <c r="H14" s="14">
        <v>1250000</v>
      </c>
      <c r="I14" s="14"/>
      <c r="J14" s="14"/>
      <c r="K14" s="14"/>
      <c r="L14" s="14"/>
      <c r="M14" s="14">
        <f>N14</f>
        <v>32092059</v>
      </c>
      <c r="N14" s="14">
        <v>32092059</v>
      </c>
      <c r="O14" s="14"/>
      <c r="P14" s="14"/>
      <c r="Q14" s="14"/>
    </row>
    <row r="15" spans="1:17" ht="14.25">
      <c r="A15" s="8">
        <v>700</v>
      </c>
      <c r="B15" s="38"/>
      <c r="C15" s="9" t="s">
        <v>6</v>
      </c>
      <c r="D15" s="35">
        <f>D16</f>
        <v>30000</v>
      </c>
      <c r="E15" s="35">
        <f>E16</f>
        <v>30000</v>
      </c>
      <c r="F15" s="35">
        <f>F16</f>
        <v>30000</v>
      </c>
      <c r="G15" s="35"/>
      <c r="H15" s="35">
        <f>H16</f>
        <v>30000</v>
      </c>
      <c r="I15" s="35"/>
      <c r="J15" s="35"/>
      <c r="K15" s="35"/>
      <c r="L15" s="35"/>
      <c r="M15" s="35"/>
      <c r="N15" s="35"/>
      <c r="O15" s="35"/>
      <c r="P15" s="35"/>
      <c r="Q15" s="35"/>
    </row>
    <row r="16" spans="1:17" ht="29.25" customHeight="1">
      <c r="A16" s="12"/>
      <c r="B16" s="36">
        <v>70005</v>
      </c>
      <c r="C16" s="37" t="s">
        <v>18</v>
      </c>
      <c r="D16" s="34">
        <f>E16+M16</f>
        <v>30000</v>
      </c>
      <c r="E16" s="14">
        <f>F16+I16+J16+K16+L16</f>
        <v>30000</v>
      </c>
      <c r="F16" s="14">
        <f>H16</f>
        <v>30000</v>
      </c>
      <c r="G16" s="14"/>
      <c r="H16" s="14">
        <v>30000</v>
      </c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21">
      <c r="A17" s="12"/>
      <c r="B17" s="39" t="s">
        <v>75</v>
      </c>
      <c r="C17" s="18" t="s">
        <v>37</v>
      </c>
      <c r="D17" s="34">
        <f t="shared" si="0"/>
        <v>30000</v>
      </c>
      <c r="E17" s="14">
        <f t="shared" si="1"/>
        <v>30000</v>
      </c>
      <c r="F17" s="14">
        <f t="shared" si="2"/>
        <v>30000</v>
      </c>
      <c r="G17" s="14"/>
      <c r="H17" s="14">
        <v>30000</v>
      </c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14.25">
      <c r="A18" s="15">
        <v>710</v>
      </c>
      <c r="B18" s="12"/>
      <c r="C18" s="9" t="s">
        <v>19</v>
      </c>
      <c r="D18" s="35">
        <f>D19+D21</f>
        <v>387110</v>
      </c>
      <c r="E18" s="35">
        <f aca="true" t="shared" si="3" ref="E18:J18">E19+E21</f>
        <v>387110</v>
      </c>
      <c r="F18" s="35">
        <f t="shared" si="3"/>
        <v>386510</v>
      </c>
      <c r="G18" s="35">
        <f t="shared" si="3"/>
        <v>299910</v>
      </c>
      <c r="H18" s="35">
        <f t="shared" si="3"/>
        <v>86600</v>
      </c>
      <c r="I18" s="35"/>
      <c r="J18" s="35">
        <f t="shared" si="3"/>
        <v>600</v>
      </c>
      <c r="K18" s="35"/>
      <c r="L18" s="35"/>
      <c r="M18" s="35"/>
      <c r="N18" s="35"/>
      <c r="O18" s="35"/>
      <c r="P18" s="35"/>
      <c r="Q18" s="35"/>
    </row>
    <row r="19" spans="1:17" ht="21" customHeight="1">
      <c r="A19" s="76"/>
      <c r="B19" s="40">
        <v>71013</v>
      </c>
      <c r="C19" s="22" t="s">
        <v>84</v>
      </c>
      <c r="D19" s="34">
        <f t="shared" si="0"/>
        <v>45000</v>
      </c>
      <c r="E19" s="14">
        <f t="shared" si="1"/>
        <v>45000</v>
      </c>
      <c r="F19" s="14">
        <f t="shared" si="2"/>
        <v>45000</v>
      </c>
      <c r="G19" s="14"/>
      <c r="H19" s="14">
        <v>45000</v>
      </c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21">
      <c r="A20" s="77"/>
      <c r="B20" s="40" t="s">
        <v>75</v>
      </c>
      <c r="C20" s="7" t="s">
        <v>37</v>
      </c>
      <c r="D20" s="34">
        <f t="shared" si="0"/>
        <v>45000</v>
      </c>
      <c r="E20" s="14">
        <f t="shared" si="1"/>
        <v>45000</v>
      </c>
      <c r="F20" s="14">
        <f t="shared" si="2"/>
        <v>45000</v>
      </c>
      <c r="G20" s="14"/>
      <c r="H20" s="14">
        <v>45000</v>
      </c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4.25">
      <c r="A21" s="78"/>
      <c r="B21" s="40">
        <v>71015</v>
      </c>
      <c r="C21" s="22" t="s">
        <v>38</v>
      </c>
      <c r="D21" s="34">
        <f t="shared" si="0"/>
        <v>342110</v>
      </c>
      <c r="E21" s="14">
        <f t="shared" si="1"/>
        <v>342110</v>
      </c>
      <c r="F21" s="14">
        <f t="shared" si="2"/>
        <v>341510</v>
      </c>
      <c r="G21" s="14">
        <v>299910</v>
      </c>
      <c r="H21" s="14">
        <v>41600</v>
      </c>
      <c r="I21" s="14"/>
      <c r="J21" s="14">
        <v>600</v>
      </c>
      <c r="K21" s="14"/>
      <c r="L21" s="14"/>
      <c r="M21" s="14"/>
      <c r="N21" s="14"/>
      <c r="O21" s="14"/>
      <c r="P21" s="14"/>
      <c r="Q21" s="14"/>
    </row>
    <row r="22" spans="1:17" ht="21">
      <c r="A22" s="41"/>
      <c r="B22" s="40" t="s">
        <v>75</v>
      </c>
      <c r="C22" s="18" t="s">
        <v>37</v>
      </c>
      <c r="D22" s="34">
        <f t="shared" si="0"/>
        <v>342110</v>
      </c>
      <c r="E22" s="14">
        <f t="shared" si="1"/>
        <v>342110</v>
      </c>
      <c r="F22" s="14">
        <f t="shared" si="2"/>
        <v>341510</v>
      </c>
      <c r="G22" s="14">
        <v>299910</v>
      </c>
      <c r="H22" s="14">
        <v>41600</v>
      </c>
      <c r="I22" s="14"/>
      <c r="J22" s="14">
        <v>600</v>
      </c>
      <c r="K22" s="14"/>
      <c r="L22" s="14"/>
      <c r="M22" s="14"/>
      <c r="N22" s="14"/>
      <c r="O22" s="14"/>
      <c r="P22" s="14"/>
      <c r="Q22" s="14"/>
    </row>
    <row r="23" spans="1:17" ht="14.25">
      <c r="A23" s="15">
        <v>750</v>
      </c>
      <c r="B23" s="12"/>
      <c r="C23" s="17" t="s">
        <v>7</v>
      </c>
      <c r="D23" s="35">
        <f>D24+D26</f>
        <v>118757</v>
      </c>
      <c r="E23" s="35">
        <f>E24+E26</f>
        <v>118757</v>
      </c>
      <c r="F23" s="35">
        <f>F24+F26</f>
        <v>118757</v>
      </c>
      <c r="G23" s="35">
        <f>G24+G26</f>
        <v>113762</v>
      </c>
      <c r="H23" s="35">
        <f>H24+H26</f>
        <v>4995</v>
      </c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4.25">
      <c r="A24" s="55"/>
      <c r="B24" s="40">
        <v>75011</v>
      </c>
      <c r="C24" s="22" t="s">
        <v>20</v>
      </c>
      <c r="D24" s="34">
        <f t="shared" si="0"/>
        <v>97757</v>
      </c>
      <c r="E24" s="14">
        <f t="shared" si="1"/>
        <v>97757</v>
      </c>
      <c r="F24" s="14">
        <f t="shared" si="2"/>
        <v>97757</v>
      </c>
      <c r="G24" s="14">
        <v>97757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21">
      <c r="A25" s="56"/>
      <c r="B25" s="40" t="s">
        <v>75</v>
      </c>
      <c r="C25" s="18" t="s">
        <v>37</v>
      </c>
      <c r="D25" s="34">
        <f t="shared" si="0"/>
        <v>97757</v>
      </c>
      <c r="E25" s="14">
        <f t="shared" si="1"/>
        <v>97757</v>
      </c>
      <c r="F25" s="14">
        <f t="shared" si="2"/>
        <v>97757</v>
      </c>
      <c r="G25" s="14">
        <v>97757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4.25">
      <c r="A26" s="61"/>
      <c r="B26" s="40">
        <v>75045</v>
      </c>
      <c r="C26" s="22" t="s">
        <v>91</v>
      </c>
      <c r="D26" s="34">
        <f t="shared" si="0"/>
        <v>21000</v>
      </c>
      <c r="E26" s="14">
        <f t="shared" si="1"/>
        <v>21000</v>
      </c>
      <c r="F26" s="14">
        <f t="shared" si="2"/>
        <v>21000</v>
      </c>
      <c r="G26" s="14">
        <f>8465+7540</f>
        <v>16005</v>
      </c>
      <c r="H26" s="14">
        <f>3535+1460</f>
        <v>4995</v>
      </c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21">
      <c r="A27" s="41"/>
      <c r="B27" s="40" t="s">
        <v>75</v>
      </c>
      <c r="C27" s="18" t="s">
        <v>37</v>
      </c>
      <c r="D27" s="34">
        <f t="shared" si="0"/>
        <v>12000</v>
      </c>
      <c r="E27" s="14">
        <f t="shared" si="1"/>
        <v>12000</v>
      </c>
      <c r="F27" s="14">
        <f t="shared" si="2"/>
        <v>12000</v>
      </c>
      <c r="G27" s="14">
        <v>8465</v>
      </c>
      <c r="H27" s="14">
        <v>3535</v>
      </c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38.25" customHeight="1">
      <c r="A28" s="15" t="s">
        <v>39</v>
      </c>
      <c r="B28" s="12"/>
      <c r="C28" s="19" t="s">
        <v>8</v>
      </c>
      <c r="D28" s="35">
        <f>D29</f>
        <v>4367000</v>
      </c>
      <c r="E28" s="35">
        <f aca="true" t="shared" si="4" ref="E28:J28">E29</f>
        <v>4359000</v>
      </c>
      <c r="F28" s="35">
        <f t="shared" si="4"/>
        <v>4141500</v>
      </c>
      <c r="G28" s="35">
        <f t="shared" si="4"/>
        <v>3686300</v>
      </c>
      <c r="H28" s="35">
        <f t="shared" si="4"/>
        <v>455200</v>
      </c>
      <c r="I28" s="35"/>
      <c r="J28" s="35">
        <f t="shared" si="4"/>
        <v>217500</v>
      </c>
      <c r="K28" s="35"/>
      <c r="L28" s="35"/>
      <c r="M28" s="35">
        <f>O28</f>
        <v>8000</v>
      </c>
      <c r="N28" s="35"/>
      <c r="O28" s="35">
        <f>O29</f>
        <v>8000</v>
      </c>
      <c r="P28" s="35"/>
      <c r="Q28" s="35"/>
    </row>
    <row r="29" spans="1:17" ht="24" customHeight="1">
      <c r="A29" s="12"/>
      <c r="B29" s="42">
        <v>75411</v>
      </c>
      <c r="C29" s="13" t="s">
        <v>40</v>
      </c>
      <c r="D29" s="34">
        <f t="shared" si="0"/>
        <v>4367000</v>
      </c>
      <c r="E29" s="14">
        <f t="shared" si="1"/>
        <v>4359000</v>
      </c>
      <c r="F29" s="14">
        <f t="shared" si="2"/>
        <v>4141500</v>
      </c>
      <c r="G29" s="14">
        <v>3686300</v>
      </c>
      <c r="H29" s="14">
        <v>455200</v>
      </c>
      <c r="I29" s="14"/>
      <c r="J29" s="14">
        <v>217500</v>
      </c>
      <c r="K29" s="14"/>
      <c r="L29" s="14"/>
      <c r="M29" s="14">
        <f>O29</f>
        <v>8000</v>
      </c>
      <c r="N29" s="14"/>
      <c r="O29" s="14">
        <v>8000</v>
      </c>
      <c r="P29" s="14"/>
      <c r="Q29" s="14"/>
    </row>
    <row r="30" spans="1:17" ht="24" customHeight="1">
      <c r="A30" s="12"/>
      <c r="B30" s="42" t="s">
        <v>75</v>
      </c>
      <c r="C30" s="18" t="s">
        <v>37</v>
      </c>
      <c r="D30" s="34">
        <f t="shared" si="0"/>
        <v>4367000</v>
      </c>
      <c r="E30" s="14">
        <f t="shared" si="1"/>
        <v>4359000</v>
      </c>
      <c r="F30" s="14">
        <f t="shared" si="2"/>
        <v>4141500</v>
      </c>
      <c r="G30" s="14">
        <v>3686300</v>
      </c>
      <c r="H30" s="14">
        <v>455200</v>
      </c>
      <c r="I30" s="14"/>
      <c r="J30" s="14">
        <v>217500</v>
      </c>
      <c r="K30" s="14"/>
      <c r="L30" s="14"/>
      <c r="M30" s="14">
        <f>O30</f>
        <v>8000</v>
      </c>
      <c r="N30" s="14"/>
      <c r="O30" s="14">
        <v>8000</v>
      </c>
      <c r="P30" s="14"/>
      <c r="Q30" s="14"/>
    </row>
    <row r="31" spans="1:17" ht="14.25">
      <c r="A31" s="15" t="s">
        <v>41</v>
      </c>
      <c r="B31" s="12"/>
      <c r="C31" s="19" t="s">
        <v>21</v>
      </c>
      <c r="D31" s="35">
        <f t="shared" si="0"/>
        <v>570978</v>
      </c>
      <c r="E31" s="20">
        <f>E32</f>
        <v>570978</v>
      </c>
      <c r="F31" s="20"/>
      <c r="G31" s="20"/>
      <c r="H31" s="20"/>
      <c r="I31" s="20">
        <f>I32</f>
        <v>570978</v>
      </c>
      <c r="J31" s="20"/>
      <c r="K31" s="20"/>
      <c r="L31" s="20"/>
      <c r="M31" s="20"/>
      <c r="N31" s="20"/>
      <c r="O31" s="20"/>
      <c r="P31" s="20"/>
      <c r="Q31" s="20"/>
    </row>
    <row r="32" spans="1:17" ht="19.5">
      <c r="A32" s="12"/>
      <c r="B32" s="42" t="s">
        <v>42</v>
      </c>
      <c r="C32" s="43" t="s">
        <v>43</v>
      </c>
      <c r="D32" s="34">
        <f t="shared" si="0"/>
        <v>570978</v>
      </c>
      <c r="E32" s="14">
        <f t="shared" si="1"/>
        <v>570978</v>
      </c>
      <c r="F32" s="14"/>
      <c r="G32" s="14"/>
      <c r="H32" s="14"/>
      <c r="I32" s="14">
        <v>570978</v>
      </c>
      <c r="J32" s="14"/>
      <c r="K32" s="14"/>
      <c r="L32" s="14"/>
      <c r="M32" s="14"/>
      <c r="N32" s="14"/>
      <c r="O32" s="14"/>
      <c r="P32" s="14"/>
      <c r="Q32" s="14"/>
    </row>
    <row r="33" spans="1:17" ht="14.25">
      <c r="A33" s="15">
        <v>801</v>
      </c>
      <c r="B33" s="12"/>
      <c r="C33" s="21" t="s">
        <v>9</v>
      </c>
      <c r="D33" s="35">
        <f t="shared" si="0"/>
        <v>27700446</v>
      </c>
      <c r="E33" s="20">
        <f t="shared" si="1"/>
        <v>22794940</v>
      </c>
      <c r="F33" s="20">
        <f>G33+H33</f>
        <v>20489402</v>
      </c>
      <c r="G33" s="11">
        <f>G34+G35+G36+G37+G38+G39+G40+G41+G42+G43+G44</f>
        <v>17368936</v>
      </c>
      <c r="H33" s="11">
        <f>H34+H35+H36+H37+H38+H39+H40+H41+H42+H43+H44</f>
        <v>3120466</v>
      </c>
      <c r="I33" s="11">
        <f>I34+I35+I36+I37+I38+I39+I40+I41+I42+I43+I44</f>
        <v>1530000</v>
      </c>
      <c r="J33" s="11">
        <f>J34+J35+J36+J37+J38+J39+J40+J41+J42+J43+J44</f>
        <v>84988</v>
      </c>
      <c r="K33" s="11">
        <f>K34+K35+K36+K37+K38+K39+K40+K41+K42+K43+K44</f>
        <v>690550</v>
      </c>
      <c r="L33" s="11">
        <f>L34+L35+L36+L37+L38+L39+L40+L41+L42+L43+L44</f>
        <v>0</v>
      </c>
      <c r="M33" s="11">
        <f>N33</f>
        <v>4905506</v>
      </c>
      <c r="N33" s="11">
        <f>SUM(N34:N44)</f>
        <v>4905506</v>
      </c>
      <c r="O33" s="11"/>
      <c r="P33" s="11"/>
      <c r="Q33" s="11"/>
    </row>
    <row r="34" spans="1:17" ht="14.25">
      <c r="A34" s="79"/>
      <c r="B34" s="40">
        <v>80102</v>
      </c>
      <c r="C34" s="16" t="s">
        <v>44</v>
      </c>
      <c r="D34" s="34">
        <f t="shared" si="0"/>
        <v>961000</v>
      </c>
      <c r="E34" s="14">
        <f t="shared" si="1"/>
        <v>961000</v>
      </c>
      <c r="F34" s="14">
        <f t="shared" si="2"/>
        <v>961000</v>
      </c>
      <c r="G34" s="14">
        <v>916000</v>
      </c>
      <c r="H34" s="14">
        <v>45000</v>
      </c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4.25">
      <c r="A35" s="79"/>
      <c r="B35" s="40" t="s">
        <v>45</v>
      </c>
      <c r="C35" s="44" t="s">
        <v>46</v>
      </c>
      <c r="D35" s="34">
        <f t="shared" si="0"/>
        <v>93518</v>
      </c>
      <c r="E35" s="14">
        <f t="shared" si="1"/>
        <v>93518</v>
      </c>
      <c r="F35" s="14">
        <f t="shared" si="2"/>
        <v>93518</v>
      </c>
      <c r="G35" s="14">
        <v>90122</v>
      </c>
      <c r="H35" s="14">
        <v>3396</v>
      </c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4.25">
      <c r="A36" s="79"/>
      <c r="B36" s="40">
        <v>80111</v>
      </c>
      <c r="C36" s="16" t="s">
        <v>47</v>
      </c>
      <c r="D36" s="34">
        <f t="shared" si="0"/>
        <v>777020</v>
      </c>
      <c r="E36" s="14">
        <f t="shared" si="1"/>
        <v>777020</v>
      </c>
      <c r="F36" s="14">
        <f t="shared" si="2"/>
        <v>777020</v>
      </c>
      <c r="G36" s="14">
        <v>752020</v>
      </c>
      <c r="H36" s="14">
        <v>25000</v>
      </c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14.25">
      <c r="A37" s="79"/>
      <c r="B37" s="40">
        <v>80120</v>
      </c>
      <c r="C37" s="16" t="s">
        <v>48</v>
      </c>
      <c r="D37" s="34">
        <f>E37+M37</f>
        <v>8235442</v>
      </c>
      <c r="E37" s="14">
        <f t="shared" si="1"/>
        <v>7435442</v>
      </c>
      <c r="F37" s="14">
        <f t="shared" si="2"/>
        <v>6217514</v>
      </c>
      <c r="G37" s="14">
        <v>5136153</v>
      </c>
      <c r="H37" s="14">
        <v>1081361</v>
      </c>
      <c r="I37" s="14">
        <v>1180000</v>
      </c>
      <c r="J37" s="14">
        <v>37928</v>
      </c>
      <c r="K37" s="14"/>
      <c r="L37" s="14"/>
      <c r="M37" s="14">
        <f>N37</f>
        <v>800000</v>
      </c>
      <c r="N37" s="14">
        <v>800000</v>
      </c>
      <c r="O37" s="14"/>
      <c r="P37" s="14"/>
      <c r="Q37" s="14"/>
    </row>
    <row r="38" spans="1:17" ht="14.25">
      <c r="A38" s="79"/>
      <c r="B38" s="40" t="s">
        <v>49</v>
      </c>
      <c r="C38" s="13" t="s">
        <v>50</v>
      </c>
      <c r="D38" s="34">
        <f>E38+M38</f>
        <v>354242</v>
      </c>
      <c r="E38" s="14">
        <f t="shared" si="1"/>
        <v>354242</v>
      </c>
      <c r="F38" s="14">
        <f t="shared" si="2"/>
        <v>354242</v>
      </c>
      <c r="G38" s="14">
        <v>337013</v>
      </c>
      <c r="H38" s="14">
        <v>17229</v>
      </c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4.25">
      <c r="A39" s="79"/>
      <c r="B39" s="40" t="s">
        <v>51</v>
      </c>
      <c r="C39" s="16" t="s">
        <v>52</v>
      </c>
      <c r="D39" s="34">
        <f t="shared" si="0"/>
        <v>13796372</v>
      </c>
      <c r="E39" s="14">
        <f t="shared" si="1"/>
        <v>9690866</v>
      </c>
      <c r="F39" s="14">
        <f t="shared" si="2"/>
        <v>9323806</v>
      </c>
      <c r="G39" s="14">
        <v>7805440</v>
      </c>
      <c r="H39" s="14">
        <v>1518366</v>
      </c>
      <c r="I39" s="14">
        <v>350000</v>
      </c>
      <c r="J39" s="14">
        <v>17060</v>
      </c>
      <c r="K39" s="14"/>
      <c r="L39" s="14"/>
      <c r="M39" s="14">
        <f>N39</f>
        <v>4105506</v>
      </c>
      <c r="N39" s="14">
        <v>4105506</v>
      </c>
      <c r="O39" s="14"/>
      <c r="P39" s="14"/>
      <c r="Q39" s="14"/>
    </row>
    <row r="40" spans="1:17" ht="14.25">
      <c r="A40" s="79"/>
      <c r="B40" s="40">
        <v>80134</v>
      </c>
      <c r="C40" s="16" t="s">
        <v>53</v>
      </c>
      <c r="D40" s="34">
        <f t="shared" si="0"/>
        <v>975143</v>
      </c>
      <c r="E40" s="14">
        <f t="shared" si="1"/>
        <v>975143</v>
      </c>
      <c r="F40" s="14">
        <f t="shared" si="2"/>
        <v>975143</v>
      </c>
      <c r="G40" s="14">
        <v>936225</v>
      </c>
      <c r="H40" s="14">
        <v>38918</v>
      </c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29.25">
      <c r="A41" s="79"/>
      <c r="B41" s="42">
        <v>80140</v>
      </c>
      <c r="C41" s="23" t="s">
        <v>54</v>
      </c>
      <c r="D41" s="34">
        <f t="shared" si="0"/>
        <v>1454239</v>
      </c>
      <c r="E41" s="14">
        <f t="shared" si="1"/>
        <v>1454239</v>
      </c>
      <c r="F41" s="14">
        <f t="shared" si="2"/>
        <v>1454239</v>
      </c>
      <c r="G41" s="14">
        <v>1279643</v>
      </c>
      <c r="H41" s="14">
        <v>174596</v>
      </c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9.5">
      <c r="A42" s="79"/>
      <c r="B42" s="42" t="s">
        <v>22</v>
      </c>
      <c r="C42" s="13" t="s">
        <v>23</v>
      </c>
      <c r="D42" s="34">
        <f t="shared" si="0"/>
        <v>90400</v>
      </c>
      <c r="E42" s="14">
        <f t="shared" si="1"/>
        <v>90400</v>
      </c>
      <c r="F42" s="14">
        <f t="shared" si="2"/>
        <v>90400</v>
      </c>
      <c r="G42" s="14"/>
      <c r="H42" s="14">
        <v>90400</v>
      </c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14.25">
      <c r="A43" s="79"/>
      <c r="B43" s="40" t="s">
        <v>24</v>
      </c>
      <c r="C43" s="16" t="s">
        <v>25</v>
      </c>
      <c r="D43" s="34">
        <f t="shared" si="0"/>
        <v>202520</v>
      </c>
      <c r="E43" s="14">
        <f t="shared" si="1"/>
        <v>202520</v>
      </c>
      <c r="F43" s="14">
        <f t="shared" si="2"/>
        <v>202520</v>
      </c>
      <c r="G43" s="14">
        <v>116320</v>
      </c>
      <c r="H43" s="14">
        <v>86200</v>
      </c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4.25">
      <c r="A44" s="79"/>
      <c r="B44" s="40">
        <v>80195</v>
      </c>
      <c r="C44" s="16" t="s">
        <v>17</v>
      </c>
      <c r="D44" s="34">
        <f t="shared" si="0"/>
        <v>760550</v>
      </c>
      <c r="E44" s="14">
        <f t="shared" si="1"/>
        <v>760550</v>
      </c>
      <c r="F44" s="14">
        <f t="shared" si="2"/>
        <v>40000</v>
      </c>
      <c r="G44" s="14"/>
      <c r="H44" s="14">
        <v>40000</v>
      </c>
      <c r="I44" s="14"/>
      <c r="J44" s="14">
        <v>30000</v>
      </c>
      <c r="K44" s="14">
        <v>690550</v>
      </c>
      <c r="L44" s="14"/>
      <c r="M44" s="14"/>
      <c r="N44" s="14"/>
      <c r="O44" s="14"/>
      <c r="P44" s="14"/>
      <c r="Q44" s="14"/>
    </row>
    <row r="45" spans="1:17" ht="14.25">
      <c r="A45" s="15">
        <v>851</v>
      </c>
      <c r="B45" s="12"/>
      <c r="C45" s="21" t="s">
        <v>10</v>
      </c>
      <c r="D45" s="35">
        <f t="shared" si="0"/>
        <v>1321400</v>
      </c>
      <c r="E45" s="20">
        <f>E46</f>
        <v>1321400</v>
      </c>
      <c r="F45" s="20">
        <f>F46</f>
        <v>1321400</v>
      </c>
      <c r="G45" s="20">
        <f>G46</f>
        <v>0</v>
      </c>
      <c r="H45" s="20">
        <f>H46</f>
        <v>1321400</v>
      </c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39">
      <c r="A46" s="12"/>
      <c r="B46" s="42">
        <v>85156</v>
      </c>
      <c r="C46" s="23" t="s">
        <v>55</v>
      </c>
      <c r="D46" s="34">
        <f t="shared" si="0"/>
        <v>1321400</v>
      </c>
      <c r="E46" s="14">
        <f t="shared" si="1"/>
        <v>1321400</v>
      </c>
      <c r="F46" s="14">
        <f t="shared" si="2"/>
        <v>1321400</v>
      </c>
      <c r="G46" s="14"/>
      <c r="H46" s="14">
        <v>1321400</v>
      </c>
      <c r="I46" s="14"/>
      <c r="J46" s="14"/>
      <c r="K46" s="14"/>
      <c r="L46" s="14"/>
      <c r="M46" s="14"/>
      <c r="N46" s="14"/>
      <c r="O46" s="14"/>
      <c r="P46" s="14"/>
      <c r="Q46" s="14"/>
    </row>
    <row r="47" spans="1:17" ht="21">
      <c r="A47" s="12"/>
      <c r="B47" s="42"/>
      <c r="C47" s="18" t="s">
        <v>37</v>
      </c>
      <c r="D47" s="34">
        <f t="shared" si="0"/>
        <v>1321400</v>
      </c>
      <c r="E47" s="14">
        <f t="shared" si="1"/>
        <v>1321400</v>
      </c>
      <c r="F47" s="14">
        <f t="shared" si="2"/>
        <v>1321400</v>
      </c>
      <c r="G47" s="14"/>
      <c r="H47" s="14">
        <v>1321400</v>
      </c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4.25">
      <c r="A48" s="15" t="s">
        <v>11</v>
      </c>
      <c r="B48" s="12"/>
      <c r="C48" s="21" t="s">
        <v>26</v>
      </c>
      <c r="D48" s="35">
        <f>E48+M48</f>
        <v>2489758</v>
      </c>
      <c r="E48" s="20">
        <f>F48+I48+J48+K48+L48</f>
        <v>2489758</v>
      </c>
      <c r="F48" s="20">
        <f t="shared" si="2"/>
        <v>1075155</v>
      </c>
      <c r="G48" s="10">
        <f>G49+G50+G52</f>
        <v>826455</v>
      </c>
      <c r="H48" s="10">
        <f>H49+H50+H52</f>
        <v>248700</v>
      </c>
      <c r="I48" s="10">
        <f>I49+I50+I52+I51</f>
        <v>435000</v>
      </c>
      <c r="J48" s="10">
        <f>J49+J50+J52</f>
        <v>979603</v>
      </c>
      <c r="K48" s="10"/>
      <c r="L48" s="10"/>
      <c r="M48" s="10"/>
      <c r="N48" s="10"/>
      <c r="O48" s="10"/>
      <c r="P48" s="10"/>
      <c r="Q48" s="10"/>
    </row>
    <row r="49" spans="1:17" ht="24" customHeight="1">
      <c r="A49" s="76"/>
      <c r="B49" s="42" t="s">
        <v>56</v>
      </c>
      <c r="C49" s="23" t="s">
        <v>57</v>
      </c>
      <c r="D49" s="34">
        <f t="shared" si="0"/>
        <v>1263203</v>
      </c>
      <c r="E49" s="14">
        <f t="shared" si="1"/>
        <v>1263203</v>
      </c>
      <c r="F49" s="14">
        <f t="shared" si="2"/>
        <v>923600</v>
      </c>
      <c r="G49" s="14">
        <v>706500</v>
      </c>
      <c r="H49" s="14">
        <v>217100</v>
      </c>
      <c r="I49" s="14">
        <v>250000</v>
      </c>
      <c r="J49" s="14">
        <f>80703+8900</f>
        <v>89603</v>
      </c>
      <c r="K49" s="14"/>
      <c r="L49" s="14"/>
      <c r="M49" s="14"/>
      <c r="N49" s="14"/>
      <c r="O49" s="14"/>
      <c r="P49" s="14"/>
      <c r="Q49" s="14"/>
    </row>
    <row r="50" spans="1:17" ht="14.25">
      <c r="A50" s="77"/>
      <c r="B50" s="40" t="s">
        <v>58</v>
      </c>
      <c r="C50" s="16" t="s">
        <v>59</v>
      </c>
      <c r="D50" s="34">
        <f t="shared" si="0"/>
        <v>1198555</v>
      </c>
      <c r="E50" s="14">
        <f t="shared" si="1"/>
        <v>1198555</v>
      </c>
      <c r="F50" s="14">
        <f t="shared" si="2"/>
        <v>128555</v>
      </c>
      <c r="G50" s="14">
        <v>119955</v>
      </c>
      <c r="H50" s="14">
        <v>8600</v>
      </c>
      <c r="I50" s="14">
        <v>180000</v>
      </c>
      <c r="J50" s="14">
        <v>890000</v>
      </c>
      <c r="K50" s="14"/>
      <c r="L50" s="14"/>
      <c r="M50" s="14"/>
      <c r="N50" s="14"/>
      <c r="O50" s="14"/>
      <c r="P50" s="14"/>
      <c r="Q50" s="14"/>
    </row>
    <row r="51" spans="1:17" ht="14.25">
      <c r="A51" s="77"/>
      <c r="B51" s="40" t="s">
        <v>27</v>
      </c>
      <c r="C51" s="6" t="s">
        <v>28</v>
      </c>
      <c r="D51" s="34">
        <f t="shared" si="0"/>
        <v>5000</v>
      </c>
      <c r="E51" s="14">
        <f t="shared" si="1"/>
        <v>5000</v>
      </c>
      <c r="F51" s="14"/>
      <c r="G51" s="14"/>
      <c r="H51" s="14"/>
      <c r="I51" s="14">
        <v>5000</v>
      </c>
      <c r="J51" s="14"/>
      <c r="K51" s="14"/>
      <c r="L51" s="14"/>
      <c r="M51" s="14"/>
      <c r="N51" s="14"/>
      <c r="O51" s="14"/>
      <c r="P51" s="14"/>
      <c r="Q51" s="14"/>
    </row>
    <row r="52" spans="1:17" ht="14.25">
      <c r="A52" s="78"/>
      <c r="B52" s="40" t="s">
        <v>29</v>
      </c>
      <c r="C52" s="16" t="s">
        <v>17</v>
      </c>
      <c r="D52" s="34">
        <f t="shared" si="0"/>
        <v>23000</v>
      </c>
      <c r="E52" s="14">
        <f t="shared" si="1"/>
        <v>23000</v>
      </c>
      <c r="F52" s="14">
        <f t="shared" si="2"/>
        <v>23000</v>
      </c>
      <c r="G52" s="14"/>
      <c r="H52" s="14">
        <v>23000</v>
      </c>
      <c r="I52" s="14"/>
      <c r="J52" s="14"/>
      <c r="K52" s="14"/>
      <c r="L52" s="14"/>
      <c r="M52" s="14"/>
      <c r="N52" s="14"/>
      <c r="O52" s="14"/>
      <c r="P52" s="14"/>
      <c r="Q52" s="14"/>
    </row>
    <row r="53" spans="1:17" ht="18">
      <c r="A53" s="24">
        <v>853</v>
      </c>
      <c r="B53" s="12"/>
      <c r="C53" s="45" t="s">
        <v>12</v>
      </c>
      <c r="D53" s="46">
        <f>E53</f>
        <v>3701183.29</v>
      </c>
      <c r="E53" s="46">
        <f>E54+E57+E55</f>
        <v>3701183.29</v>
      </c>
      <c r="F53" s="46">
        <f>F54+F57+F55</f>
        <v>1676916.02</v>
      </c>
      <c r="G53" s="46">
        <f>G54+G57+G55</f>
        <v>1492061.31</v>
      </c>
      <c r="H53" s="46">
        <f>H54+H57+H55</f>
        <v>184854.71</v>
      </c>
      <c r="I53" s="35">
        <f>I54+I57</f>
        <v>71015</v>
      </c>
      <c r="J53" s="46"/>
      <c r="K53" s="46">
        <f>K54+K57</f>
        <v>1953252.27</v>
      </c>
      <c r="L53" s="46"/>
      <c r="M53" s="11"/>
      <c r="N53" s="11"/>
      <c r="O53" s="11"/>
      <c r="P53" s="11"/>
      <c r="Q53" s="11"/>
    </row>
    <row r="54" spans="1:17" ht="19.5">
      <c r="A54" s="76"/>
      <c r="B54" s="36" t="s">
        <v>60</v>
      </c>
      <c r="C54" s="43" t="s">
        <v>61</v>
      </c>
      <c r="D54" s="34">
        <f t="shared" si="0"/>
        <v>71015</v>
      </c>
      <c r="E54" s="14">
        <f t="shared" si="1"/>
        <v>71015</v>
      </c>
      <c r="F54" s="14"/>
      <c r="G54" s="14"/>
      <c r="H54" s="14"/>
      <c r="I54" s="14">
        <v>71015</v>
      </c>
      <c r="J54" s="14"/>
      <c r="K54" s="14"/>
      <c r="L54" s="14"/>
      <c r="M54" s="14"/>
      <c r="N54" s="14"/>
      <c r="O54" s="14"/>
      <c r="P54" s="14"/>
      <c r="Q54" s="14"/>
    </row>
    <row r="55" spans="1:17" ht="19.5">
      <c r="A55" s="77"/>
      <c r="B55" s="42">
        <v>85321</v>
      </c>
      <c r="C55" s="23" t="s">
        <v>62</v>
      </c>
      <c r="D55" s="34">
        <f t="shared" si="0"/>
        <v>73200</v>
      </c>
      <c r="E55" s="14">
        <f t="shared" si="1"/>
        <v>73200</v>
      </c>
      <c r="F55" s="14">
        <f t="shared" si="2"/>
        <v>73200</v>
      </c>
      <c r="G55" s="14">
        <v>65680</v>
      </c>
      <c r="H55" s="14">
        <v>7520</v>
      </c>
      <c r="I55" s="14"/>
      <c r="J55" s="14"/>
      <c r="K55" s="14"/>
      <c r="L55" s="14"/>
      <c r="M55" s="14"/>
      <c r="N55" s="14"/>
      <c r="O55" s="14"/>
      <c r="P55" s="14"/>
      <c r="Q55" s="14"/>
    </row>
    <row r="56" spans="1:17" ht="21">
      <c r="A56" s="77"/>
      <c r="B56" s="42" t="s">
        <v>75</v>
      </c>
      <c r="C56" s="7" t="s">
        <v>37</v>
      </c>
      <c r="D56" s="34">
        <f t="shared" si="0"/>
        <v>73200</v>
      </c>
      <c r="E56" s="14">
        <f t="shared" si="1"/>
        <v>73200</v>
      </c>
      <c r="F56" s="14">
        <f t="shared" si="2"/>
        <v>73200</v>
      </c>
      <c r="G56" s="14">
        <v>65680</v>
      </c>
      <c r="H56" s="14">
        <v>7520</v>
      </c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14.25">
      <c r="A57" s="78"/>
      <c r="B57" s="40">
        <v>85333</v>
      </c>
      <c r="C57" s="47" t="s">
        <v>63</v>
      </c>
      <c r="D57" s="48">
        <f t="shared" si="0"/>
        <v>3556968.29</v>
      </c>
      <c r="E57" s="49">
        <f t="shared" si="1"/>
        <v>3556968.29</v>
      </c>
      <c r="F57" s="49">
        <f t="shared" si="2"/>
        <v>1603716.02</v>
      </c>
      <c r="G57" s="49">
        <v>1426381.31</v>
      </c>
      <c r="H57" s="49">
        <v>177334.71</v>
      </c>
      <c r="I57" s="14"/>
      <c r="J57" s="14"/>
      <c r="K57" s="49">
        <v>1953252.27</v>
      </c>
      <c r="L57" s="14"/>
      <c r="M57" s="14"/>
      <c r="N57" s="14"/>
      <c r="O57" s="14"/>
      <c r="P57" s="14"/>
      <c r="Q57" s="14"/>
    </row>
    <row r="58" spans="1:17" ht="14.25">
      <c r="A58" s="24" t="s">
        <v>13</v>
      </c>
      <c r="B58" s="12"/>
      <c r="C58" s="25" t="s">
        <v>14</v>
      </c>
      <c r="D58" s="35">
        <f t="shared" si="0"/>
        <v>4726764</v>
      </c>
      <c r="E58" s="20">
        <f>SUM(E59:E64)</f>
        <v>3296764</v>
      </c>
      <c r="F58" s="20">
        <f>SUM(F59:F64)</f>
        <v>2864531</v>
      </c>
      <c r="G58" s="20">
        <f>SUM(G59:G64)</f>
        <v>2108850</v>
      </c>
      <c r="H58" s="20">
        <f>SUM(H59:H64)</f>
        <v>755681</v>
      </c>
      <c r="I58" s="20">
        <f>SUM(I59:I64)</f>
        <v>420200</v>
      </c>
      <c r="J58" s="20">
        <f>SUM(J59:J64)</f>
        <v>12033</v>
      </c>
      <c r="K58" s="20"/>
      <c r="L58" s="20"/>
      <c r="M58" s="11">
        <f>M59</f>
        <v>1430000</v>
      </c>
      <c r="N58" s="11">
        <f>N59</f>
        <v>1430000</v>
      </c>
      <c r="O58" s="11"/>
      <c r="P58" s="11"/>
      <c r="Q58" s="11"/>
    </row>
    <row r="59" spans="1:17" ht="19.5">
      <c r="A59" s="79"/>
      <c r="B59" s="42">
        <v>85403</v>
      </c>
      <c r="C59" s="50" t="s">
        <v>64</v>
      </c>
      <c r="D59" s="34">
        <f>E59+M59</f>
        <v>3352105</v>
      </c>
      <c r="E59" s="14">
        <f t="shared" si="1"/>
        <v>1922105</v>
      </c>
      <c r="F59" s="14">
        <f t="shared" si="2"/>
        <v>1920605</v>
      </c>
      <c r="G59" s="14">
        <v>1316005</v>
      </c>
      <c r="H59" s="14">
        <v>604600</v>
      </c>
      <c r="I59" s="14"/>
      <c r="J59" s="14">
        <v>1500</v>
      </c>
      <c r="K59" s="14"/>
      <c r="L59" s="14"/>
      <c r="M59" s="14">
        <f>N59</f>
        <v>1430000</v>
      </c>
      <c r="N59" s="14">
        <v>1430000</v>
      </c>
      <c r="O59" s="14"/>
      <c r="P59" s="14"/>
      <c r="Q59" s="14"/>
    </row>
    <row r="60" spans="1:17" ht="19.5">
      <c r="A60" s="79"/>
      <c r="B60" s="42" t="s">
        <v>82</v>
      </c>
      <c r="C60" s="50" t="s">
        <v>83</v>
      </c>
      <c r="D60" s="34">
        <f>E60+M60</f>
        <v>43300</v>
      </c>
      <c r="E60" s="14">
        <f t="shared" si="1"/>
        <v>43300</v>
      </c>
      <c r="F60" s="14">
        <f t="shared" si="2"/>
        <v>43300</v>
      </c>
      <c r="G60" s="14">
        <v>35300</v>
      </c>
      <c r="H60" s="14">
        <v>8000</v>
      </c>
      <c r="I60" s="14"/>
      <c r="J60" s="14"/>
      <c r="K60" s="14"/>
      <c r="L60" s="14"/>
      <c r="M60" s="14"/>
      <c r="N60" s="14"/>
      <c r="O60" s="14"/>
      <c r="P60" s="14"/>
      <c r="Q60" s="14"/>
    </row>
    <row r="61" spans="1:17" ht="19.5">
      <c r="A61" s="79"/>
      <c r="B61" s="42">
        <v>85406</v>
      </c>
      <c r="C61" s="50" t="s">
        <v>65</v>
      </c>
      <c r="D61" s="34">
        <f t="shared" si="0"/>
        <v>913409</v>
      </c>
      <c r="E61" s="14">
        <f t="shared" si="1"/>
        <v>913409</v>
      </c>
      <c r="F61" s="14">
        <f t="shared" si="2"/>
        <v>869676</v>
      </c>
      <c r="G61" s="14">
        <v>751545</v>
      </c>
      <c r="H61" s="14">
        <v>118131</v>
      </c>
      <c r="I61" s="14">
        <v>43200</v>
      </c>
      <c r="J61" s="14">
        <v>533</v>
      </c>
      <c r="K61" s="14"/>
      <c r="L61" s="14"/>
      <c r="M61" s="14"/>
      <c r="N61" s="14"/>
      <c r="O61" s="14"/>
      <c r="P61" s="14"/>
      <c r="Q61" s="14"/>
    </row>
    <row r="62" spans="1:17" ht="19.5">
      <c r="A62" s="79"/>
      <c r="B62" s="42" t="s">
        <v>66</v>
      </c>
      <c r="C62" s="51" t="s">
        <v>67</v>
      </c>
      <c r="D62" s="34">
        <f t="shared" si="0"/>
        <v>377000</v>
      </c>
      <c r="E62" s="14">
        <f t="shared" si="1"/>
        <v>377000</v>
      </c>
      <c r="F62" s="14"/>
      <c r="G62" s="14"/>
      <c r="H62" s="14"/>
      <c r="I62" s="14">
        <v>377000</v>
      </c>
      <c r="J62" s="14"/>
      <c r="K62" s="14"/>
      <c r="L62" s="14"/>
      <c r="M62" s="14"/>
      <c r="N62" s="14"/>
      <c r="O62" s="14"/>
      <c r="P62" s="14"/>
      <c r="Q62" s="14"/>
    </row>
    <row r="63" spans="1:17" ht="19.5">
      <c r="A63" s="79"/>
      <c r="B63" s="42" t="s">
        <v>68</v>
      </c>
      <c r="C63" s="50" t="s">
        <v>23</v>
      </c>
      <c r="D63" s="34">
        <f t="shared" si="0"/>
        <v>24950</v>
      </c>
      <c r="E63" s="14">
        <f t="shared" si="1"/>
        <v>24950</v>
      </c>
      <c r="F63" s="14">
        <f t="shared" si="2"/>
        <v>24950</v>
      </c>
      <c r="G63" s="14"/>
      <c r="H63" s="14">
        <v>24950</v>
      </c>
      <c r="I63" s="14"/>
      <c r="J63" s="14"/>
      <c r="K63" s="14"/>
      <c r="L63" s="14"/>
      <c r="M63" s="14"/>
      <c r="N63" s="14"/>
      <c r="O63" s="14"/>
      <c r="P63" s="14"/>
      <c r="Q63" s="14"/>
    </row>
    <row r="64" spans="1:17" ht="14.25">
      <c r="A64" s="79"/>
      <c r="B64" s="40" t="s">
        <v>30</v>
      </c>
      <c r="C64" s="47" t="s">
        <v>17</v>
      </c>
      <c r="D64" s="34">
        <f t="shared" si="0"/>
        <v>16000</v>
      </c>
      <c r="E64" s="14">
        <f t="shared" si="1"/>
        <v>16000</v>
      </c>
      <c r="F64" s="14">
        <f t="shared" si="2"/>
        <v>6000</v>
      </c>
      <c r="G64" s="14">
        <v>6000</v>
      </c>
      <c r="H64" s="14"/>
      <c r="I64" s="14"/>
      <c r="J64" s="14">
        <v>10000</v>
      </c>
      <c r="K64" s="14"/>
      <c r="L64" s="14"/>
      <c r="M64" s="14"/>
      <c r="N64" s="14"/>
      <c r="O64" s="14"/>
      <c r="P64" s="14"/>
      <c r="Q64" s="14"/>
    </row>
    <row r="65" spans="1:17" ht="18">
      <c r="A65" s="24" t="s">
        <v>15</v>
      </c>
      <c r="B65" s="12"/>
      <c r="C65" s="25" t="s">
        <v>16</v>
      </c>
      <c r="D65" s="35">
        <f t="shared" si="0"/>
        <v>2980000</v>
      </c>
      <c r="E65" s="20">
        <f>SUM(E66:E68)</f>
        <v>2980000</v>
      </c>
      <c r="F65" s="20"/>
      <c r="G65" s="20"/>
      <c r="H65" s="20"/>
      <c r="I65" s="20">
        <f>SUM(I66:I68)</f>
        <v>2980000</v>
      </c>
      <c r="J65" s="20"/>
      <c r="K65" s="20"/>
      <c r="L65" s="20"/>
      <c r="M65" s="11"/>
      <c r="N65" s="11"/>
      <c r="O65" s="11"/>
      <c r="P65" s="11"/>
      <c r="Q65" s="11"/>
    </row>
    <row r="66" spans="1:17" ht="19.5">
      <c r="A66" s="76"/>
      <c r="B66" s="42">
        <v>92110</v>
      </c>
      <c r="C66" s="26" t="s">
        <v>69</v>
      </c>
      <c r="D66" s="34">
        <f t="shared" si="0"/>
        <v>180000</v>
      </c>
      <c r="E66" s="14">
        <f t="shared" si="1"/>
        <v>180000</v>
      </c>
      <c r="F66" s="14"/>
      <c r="G66" s="14"/>
      <c r="H66" s="14"/>
      <c r="I66" s="14">
        <v>180000</v>
      </c>
      <c r="J66" s="14"/>
      <c r="K66" s="14"/>
      <c r="L66" s="14"/>
      <c r="M66" s="14"/>
      <c r="N66" s="14"/>
      <c r="O66" s="14"/>
      <c r="P66" s="14"/>
      <c r="Q66" s="14"/>
    </row>
    <row r="67" spans="1:17" ht="14.25">
      <c r="A67" s="77"/>
      <c r="B67" s="40">
        <v>92113</v>
      </c>
      <c r="C67" s="52" t="s">
        <v>70</v>
      </c>
      <c r="D67" s="34">
        <f t="shared" si="0"/>
        <v>1250000</v>
      </c>
      <c r="E67" s="14">
        <f t="shared" si="1"/>
        <v>1250000</v>
      </c>
      <c r="F67" s="14"/>
      <c r="G67" s="14"/>
      <c r="H67" s="14"/>
      <c r="I67" s="14">
        <v>1250000</v>
      </c>
      <c r="J67" s="14"/>
      <c r="K67" s="14"/>
      <c r="L67" s="14"/>
      <c r="M67" s="14"/>
      <c r="N67" s="14"/>
      <c r="O67" s="14"/>
      <c r="P67" s="14"/>
      <c r="Q67" s="14"/>
    </row>
    <row r="68" spans="1:17" ht="14.25">
      <c r="A68" s="78"/>
      <c r="B68" s="40">
        <v>92116</v>
      </c>
      <c r="C68" s="52" t="s">
        <v>71</v>
      </c>
      <c r="D68" s="34">
        <f>E68+M68</f>
        <v>1550000</v>
      </c>
      <c r="E68" s="14">
        <f t="shared" si="1"/>
        <v>1550000</v>
      </c>
      <c r="F68" s="14"/>
      <c r="G68" s="14"/>
      <c r="H68" s="14"/>
      <c r="I68" s="14">
        <v>1550000</v>
      </c>
      <c r="J68" s="14"/>
      <c r="K68" s="14"/>
      <c r="L68" s="14"/>
      <c r="M68" s="14"/>
      <c r="N68" s="14"/>
      <c r="O68" s="14"/>
      <c r="P68" s="14"/>
      <c r="Q68" s="14"/>
    </row>
  </sheetData>
  <sheetProtection/>
  <mergeCells count="27">
    <mergeCell ref="M5:M8"/>
    <mergeCell ref="N5:Q5"/>
    <mergeCell ref="F6:H6"/>
    <mergeCell ref="I6:I8"/>
    <mergeCell ref="J6:J8"/>
    <mergeCell ref="K6:K8"/>
    <mergeCell ref="L6:L8"/>
    <mergeCell ref="Q6:Q8"/>
    <mergeCell ref="P6:P7"/>
    <mergeCell ref="O6:O8"/>
    <mergeCell ref="N6:N8"/>
    <mergeCell ref="E2:M2"/>
    <mergeCell ref="A66:A68"/>
    <mergeCell ref="A59:A64"/>
    <mergeCell ref="A54:A57"/>
    <mergeCell ref="A49:A52"/>
    <mergeCell ref="A34:A44"/>
    <mergeCell ref="A19:A21"/>
    <mergeCell ref="F7:F8"/>
    <mergeCell ref="G7:H7"/>
    <mergeCell ref="A4:A8"/>
    <mergeCell ref="B4:B8"/>
    <mergeCell ref="C4:C8"/>
    <mergeCell ref="D4:D8"/>
    <mergeCell ref="E4:Q4"/>
    <mergeCell ref="E5:E8"/>
    <mergeCell ref="F5:L5"/>
  </mergeCells>
  <printOptions/>
  <pageMargins left="0.5905511811023623" right="0" top="0.7480314960629921" bottom="0.7480314960629921" header="0.31496062992125984" footer="0.31496062992125984"/>
  <pageSetup horizontalDpi="600" verticalDpi="600" orientation="landscape" paperSize="9" scale="92" r:id="rId1"/>
  <rowBreaks count="2" manualBreakCount="2">
    <brk id="44" max="255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majka_l</dc:creator>
  <cp:keywords/>
  <dc:description/>
  <cp:lastModifiedBy>majka_l</cp:lastModifiedBy>
  <cp:lastPrinted>2009-11-16T11:07:35Z</cp:lastPrinted>
  <dcterms:created xsi:type="dcterms:W3CDTF">2009-10-28T18:23:53Z</dcterms:created>
  <dcterms:modified xsi:type="dcterms:W3CDTF">2010-01-14T07:49:37Z</dcterms:modified>
  <cp:category/>
  <cp:version/>
  <cp:contentType/>
  <cp:contentStatus/>
</cp:coreProperties>
</file>