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4" sheetId="3" r:id="rId3"/>
    <sheet name="Arkusz3" sheetId="4" r:id="rId4"/>
  </sheets>
  <definedNames>
    <definedName name="_xlnm.Print_Area" localSheetId="0">'Arkusz1'!$A$1:$H$395</definedName>
    <definedName name="_xlnm.Print_Area" localSheetId="1">'Arkusz2'!$A$1:$G$64</definedName>
    <definedName name="_xlnm.Print_Area" localSheetId="3">'Arkusz3'!$A$1:$F$87</definedName>
    <definedName name="_xlnm.Print_Titles" localSheetId="0">'Arkusz1'!$4:$8</definedName>
    <definedName name="_xlnm.Print_Titles" localSheetId="1">'Arkusz2'!$5:$7</definedName>
    <definedName name="_xlnm.Print_Titles" localSheetId="3">'Arkusz3'!$5:$7</definedName>
    <definedName name="_xlnm.Print_Titles" localSheetId="2">'Arkusz4'!$4:$8</definedName>
  </definedNames>
  <calcPr fullCalcOnLoad="1"/>
</workbook>
</file>

<file path=xl/sharedStrings.xml><?xml version="1.0" encoding="utf-8"?>
<sst xmlns="http://schemas.openxmlformats.org/spreadsheetml/2006/main" count="829" uniqueCount="339">
  <si>
    <t xml:space="preserve">  </t>
  </si>
  <si>
    <t>w złotych</t>
  </si>
  <si>
    <t>Lp.</t>
  </si>
  <si>
    <t>Dział, rozdział</t>
  </si>
  <si>
    <t>Nazwa</t>
  </si>
  <si>
    <t>z tego zadania:</t>
  </si>
  <si>
    <t>5/4  w %</t>
  </si>
  <si>
    <t xml:space="preserve"> własne</t>
  </si>
  <si>
    <t>8</t>
  </si>
  <si>
    <t>OGÓŁEM</t>
  </si>
  <si>
    <t>010</t>
  </si>
  <si>
    <t xml:space="preserve">Rolnictwo i łowiectwo </t>
  </si>
  <si>
    <t>01008</t>
  </si>
  <si>
    <t>Melioracje wodne</t>
  </si>
  <si>
    <t>wydatki bieżące</t>
  </si>
  <si>
    <t>01030</t>
  </si>
  <si>
    <t>Izby rolnicze</t>
  </si>
  <si>
    <t>150</t>
  </si>
  <si>
    <t>Przetwórstwo przemysłowe</t>
  </si>
  <si>
    <t>15011</t>
  </si>
  <si>
    <t>Rozwój przedsiębiorczości</t>
  </si>
  <si>
    <t xml:space="preserve">wydatki bieżące, w tym: </t>
  </si>
  <si>
    <t>dotacje</t>
  </si>
  <si>
    <t>wydatki majątkowe, w tym:</t>
  </si>
  <si>
    <t>wniesienie udziałów</t>
  </si>
  <si>
    <t>Handel</t>
  </si>
  <si>
    <t>Pozostała działalność</t>
  </si>
  <si>
    <t>Transport i łączność</t>
  </si>
  <si>
    <t>Lokalny transport zbiorowy</t>
  </si>
  <si>
    <t xml:space="preserve"> </t>
  </si>
  <si>
    <t>Drogi publiczne gminne</t>
  </si>
  <si>
    <t>wydatki inwestycyjne</t>
  </si>
  <si>
    <t xml:space="preserve">Turystyka </t>
  </si>
  <si>
    <t>wydatki bieżące, w tym:</t>
  </si>
  <si>
    <t>Gospodarka mieszkaniowa</t>
  </si>
  <si>
    <t>70001</t>
  </si>
  <si>
    <t>Zakłady gospodarki mieszkaniowej</t>
  </si>
  <si>
    <t>Gospodarka gruntami i nieruchomościami</t>
  </si>
  <si>
    <t>zakupy inwestycyjne</t>
  </si>
  <si>
    <t xml:space="preserve">   </t>
  </si>
  <si>
    <t xml:space="preserve">Działalność usługowa </t>
  </si>
  <si>
    <t>Biura planowania przestrzennego</t>
  </si>
  <si>
    <t>wynagrodzenia</t>
  </si>
  <si>
    <t>pochodne od wynagrodzeń</t>
  </si>
  <si>
    <t>Opracowania geodezyjne i kartograficzne</t>
  </si>
  <si>
    <t>71035</t>
  </si>
  <si>
    <t>Cmentarze</t>
  </si>
  <si>
    <t>Administracja publiczna</t>
  </si>
  <si>
    <t>Urzędy wojewódzkie</t>
  </si>
  <si>
    <t>zadania z zakresu administracji rządowej zlecone gminom</t>
  </si>
  <si>
    <t>Rady gmin (miast i miast na prawach powiatu)</t>
  </si>
  <si>
    <t>Urzędy gmin (miast i miast na prawach powiatu)</t>
  </si>
  <si>
    <t>75075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</si>
  <si>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</si>
  <si>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</si>
  <si>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</si>
  <si>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Bezpieczeczeństwo publiczne i ochrona przeciwpożarowa</t>
  </si>
  <si>
    <t>Ochotnicze straże pożarne</t>
  </si>
  <si>
    <t>Obrona cywilna</t>
  </si>
  <si>
    <t>Straż Miejska</t>
  </si>
  <si>
    <t>756</t>
  </si>
  <si>
    <t>Dochody od osób prawnych,osób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</si>
  <si>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</si>
  <si>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</si>
  <si>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</si>
  <si>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</si>
  <si>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</si>
  <si>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 samorządu terytorialnego</t>
  </si>
  <si>
    <t>odsetki od kredytów i pożyczek</t>
  </si>
  <si>
    <t>Różne rozliczenia</t>
  </si>
  <si>
    <t>75814</t>
  </si>
  <si>
    <t>Różne rozliczenia finansowe</t>
  </si>
  <si>
    <t>Rezerwy ogólne i celowe</t>
  </si>
  <si>
    <t>Oświata i wychowanie</t>
  </si>
  <si>
    <t>Szkoły podstawowe</t>
  </si>
  <si>
    <t xml:space="preserve">wydatki majątkowe, w tym: </t>
  </si>
  <si>
    <t>80103</t>
  </si>
  <si>
    <t>Oddziały przedszkolne w szkołach podstawowych</t>
  </si>
  <si>
    <t>80104</t>
  </si>
  <si>
    <t>Przedszkola</t>
  </si>
  <si>
    <t>Gimnazja</t>
  </si>
  <si>
    <t>Dowożenie uczniów do szkół</t>
  </si>
  <si>
    <t>80146</t>
  </si>
  <si>
    <t>Dokształcanie i doskonalenie nauczycieli</t>
  </si>
  <si>
    <t>Ochrona zdrowia</t>
  </si>
  <si>
    <t>85111</t>
  </si>
  <si>
    <t>Szpitale ogólne</t>
  </si>
  <si>
    <t>85154</t>
  </si>
  <si>
    <t>Przeciwdziałanie alkoholizmowi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</si>
  <si>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</si>
  <si>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852</t>
  </si>
  <si>
    <t xml:space="preserve">Pomoc społeczna </t>
  </si>
  <si>
    <t>85202</t>
  </si>
  <si>
    <t>Domy opieki społecznej</t>
  </si>
  <si>
    <t>85212</t>
  </si>
  <si>
    <t xml:space="preserve">Świadczenia rodzinne, zaliczka alimentacyjna oraz składki na ubezpieczenia emerytalne i rentowe z ubezpieczenia społecznego 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</si>
  <si>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</si>
  <si>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</si>
  <si>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</si>
  <si>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naturze oraz składki na ubezpie-czenia emerytalne i rentowe</t>
  </si>
  <si>
    <t>85215</t>
  </si>
  <si>
    <t>Dodatki mieszkaniowe</t>
  </si>
  <si>
    <t>85219</t>
  </si>
  <si>
    <t>Ośrodki pomocy społecznej</t>
  </si>
  <si>
    <t>85226</t>
  </si>
  <si>
    <t>Ośrodki adopcyjno-opiekuńcze</t>
  </si>
  <si>
    <t>85228</t>
  </si>
  <si>
    <t>Usługi opiekuńcze i specjalistyczne usługi opiekuńcze</t>
  </si>
  <si>
    <t>85295</t>
  </si>
  <si>
    <t xml:space="preserve">Pozostałe zadania w zakresie polityki społecznej </t>
  </si>
  <si>
    <t xml:space="preserve">Żłobki </t>
  </si>
  <si>
    <t>854</t>
  </si>
  <si>
    <t>Edukacyjna opieka wychowawcza</t>
  </si>
  <si>
    <t>Świetlice szkolne</t>
  </si>
  <si>
    <t>85415</t>
  </si>
  <si>
    <t>Pomoc materialna dla uczniów</t>
  </si>
  <si>
    <t>900</t>
  </si>
  <si>
    <t>Gospodarka komunalna i ochrona środowiska</t>
  </si>
  <si>
    <t>90001</t>
  </si>
  <si>
    <t xml:space="preserve">Gospodarka ściekowa i ochrona wód </t>
  </si>
  <si>
    <t>Oczyszczanie miast i wsi</t>
  </si>
  <si>
    <t>Utrzymanie zieleni w miastach i gminach</t>
  </si>
  <si>
    <t>Schroniska dla zwierząt</t>
  </si>
  <si>
    <t>Oświetlenie ulic, placów i dróg</t>
  </si>
  <si>
    <t>90020</t>
  </si>
  <si>
    <t>Wpływy i wydatki związane z gromadzeniem środków z opłat produktowych</t>
  </si>
  <si>
    <t xml:space="preserve">wydatki bieżące </t>
  </si>
  <si>
    <t>921</t>
  </si>
  <si>
    <t>Kultura i ochrona dziedzictwa narodowego</t>
  </si>
  <si>
    <t>Domy i ośrodki kultury, świetlice i kluby</t>
  </si>
  <si>
    <t>Pozostałe instytucje kultury</t>
  </si>
  <si>
    <t>92120</t>
  </si>
  <si>
    <t>Ochrona zabytków i opieka nad zabytkami</t>
  </si>
  <si>
    <t>Kultura fizyczna i sport</t>
  </si>
  <si>
    <t>92601</t>
  </si>
  <si>
    <t>Obiekty sportowe</t>
  </si>
  <si>
    <t xml:space="preserve">w złotych </t>
  </si>
  <si>
    <t xml:space="preserve">Dział, </t>
  </si>
  <si>
    <t>Przewidywane</t>
  </si>
  <si>
    <t>Plan</t>
  </si>
  <si>
    <t>5\4</t>
  </si>
  <si>
    <t>paragraf</t>
  </si>
  <si>
    <t>w %</t>
  </si>
  <si>
    <t>2</t>
  </si>
  <si>
    <t>2110</t>
  </si>
  <si>
    <t>Dotacje celowe otrzymane z budżetu państwa na zadania bieżące z zakresu administracji rządowej realizowane przez powiat</t>
  </si>
  <si>
    <t>2360</t>
  </si>
  <si>
    <t>Dochody  j.s.t. związane z realizacją zadań z zakresu administracji rządowej oraz innych zadań zleconych ustawami</t>
  </si>
  <si>
    <t>Działalność usługowa</t>
  </si>
  <si>
    <t>0410</t>
  </si>
  <si>
    <t>Wpływy z opłaty skarbowej</t>
  </si>
  <si>
    <t>0920</t>
  </si>
  <si>
    <t>Pozostałe odsetki</t>
  </si>
  <si>
    <t>0690</t>
  </si>
  <si>
    <t>Wpływy z różnych opłat</t>
  </si>
  <si>
    <t>0970</t>
  </si>
  <si>
    <t>Wpływy z różnych dochodów</t>
  </si>
  <si>
    <t>6410</t>
  </si>
  <si>
    <t>Dotacje celowe otrzymane z budżetu państwa na inwestycje i zakupy inwestycyjne z zakresu administracji rządowej oraz inne zadania zlecone ustawami realizowane przez powiat</t>
  </si>
  <si>
    <t>0420</t>
  </si>
  <si>
    <t>Wpływy z opłaty komunikacyjnej</t>
  </si>
  <si>
    <t>2120</t>
  </si>
  <si>
    <t>754</t>
  </si>
  <si>
    <t>Bezpieczeństwo publiczne i ochrona przeciwpożarowa</t>
  </si>
  <si>
    <t>Dochody  j.s.t. związane z realizacją zadań z zakresu administracji rządowej oraz innych zadań zleconych  ustawami</t>
  </si>
  <si>
    <t>Dochody od osób prawnych, od osób fizycznych i od innych jednostek nie 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</si>
  <si>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</si>
  <si>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</si>
  <si>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</si>
  <si>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</si>
  <si>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2920</t>
  </si>
  <si>
    <t>Subwencje ogólne z budżetu państwa</t>
  </si>
  <si>
    <t>0750</t>
  </si>
  <si>
    <t xml:space="preserve">Dochody z najmu i dzierżawy składników majątkowych Skarbu Państwa, jednostek samorzadu terytorialnego lub innych jednostek zaliczanych do sektora finansów publicznych oraz innych umów o podobnym charakterze </t>
  </si>
  <si>
    <t>0830</t>
  </si>
  <si>
    <t>Wpływy z usług</t>
  </si>
  <si>
    <t>803</t>
  </si>
  <si>
    <t>Szkolnictwo wyższe</t>
  </si>
  <si>
    <t>2888</t>
  </si>
  <si>
    <t>Dotacja celowa otrzymana przez jst od innej jst będącej instytucją wdrażającą na zadania bieżące realizowane na podstwie porozumień</t>
  </si>
  <si>
    <t>2889</t>
  </si>
  <si>
    <t>Pomoc społeczna</t>
  </si>
  <si>
    <t>0680</t>
  </si>
  <si>
    <t>2130</t>
  </si>
  <si>
    <t>Dotacje celowe otrzymane z budżetu państwa na realizację bieżących zadań własnych powiatu</t>
  </si>
  <si>
    <t>2320</t>
  </si>
  <si>
    <t>853</t>
  </si>
  <si>
    <t>Załącznik Nr 1a</t>
  </si>
  <si>
    <t>6</t>
  </si>
  <si>
    <t>Rolnictwo i łowiectwo</t>
  </si>
  <si>
    <t>6260</t>
  </si>
  <si>
    <t>Dotacje  otrzymane z funduszy celowych na finansowanie lub dofinansowanie kosztów realizacji inwestycji i zakupów inwestycyjnych jednostek sektora finansów publicznych</t>
  </si>
  <si>
    <t>600</t>
  </si>
  <si>
    <t>0470</t>
  </si>
  <si>
    <t>Wpływy z opłat za zarząd, użytkowanie i użytkowanie wieczyste nieruchomości</t>
  </si>
  <si>
    <t xml:space="preserve">Wpływy z różnych opłat </t>
  </si>
  <si>
    <t>0760</t>
  </si>
  <si>
    <t xml:space="preserve">Wpływy z tytułu przekształcenia prawa użytkowania wieczystego przysługującego osobom fizycznym w prawo własności </t>
  </si>
  <si>
    <t>0770</t>
  </si>
  <si>
    <t>Wpływy z tytułu odpłatnego nabycia prawa własności oraz prawa użytkowania wieczystego nieruchomości</t>
  </si>
  <si>
    <t>0910</t>
  </si>
  <si>
    <t>Odsetki od nieterminowych wpłat z tytułu podatków i opłat</t>
  </si>
  <si>
    <t>2020</t>
  </si>
  <si>
    <t>Dotacje celowe otrzymane z budżetu państwa na zadania bieżące realizowane przez gminę na podstawie porozumień z organami administracji rządowej</t>
  </si>
  <si>
    <t>0490</t>
  </si>
  <si>
    <t>Wpływy z innych lokalnych opłat pobieranych przez jednostki samorządu terytorialnego na podstawie odrębnych ustaw</t>
  </si>
  <si>
    <t>2010</t>
  </si>
  <si>
    <t>Dotacje celowe otrzymane z budżetu państwa na realizację zadań bieżących z zakresu administracji rządowej oraz innych zadań zleconych gminie ustawami</t>
  </si>
  <si>
    <t>751</t>
  </si>
  <si>
    <t>0570</t>
  </si>
  <si>
    <t>Grzywny, mandaty i inne kary pieniężne od ludności</t>
  </si>
  <si>
    <t>6310</t>
  </si>
  <si>
    <t>Dotacje celowe otrzymane z budżetu państwa na inwestycje i zakupy inwestycyjne z zakresu adm.rządowej oraz innych zadań zleconych gminom ustawami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</si>
  <si>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</si>
  <si>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</si>
  <si>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</si>
  <si>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</si>
  <si>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</si>
  <si>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</si>
  <si>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</si>
  <si>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</si>
  <si>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</si>
  <si>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</si>
  <si>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</si>
  <si>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</si>
  <si>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</si>
  <si>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</si>
  <si>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</si>
  <si>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</si>
  <si>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0500</t>
  </si>
  <si>
    <t>Podatek od czynności cywilnoprawnych</t>
  </si>
  <si>
    <t>0560</t>
  </si>
  <si>
    <t>Zaległości z podatków zniesionych</t>
  </si>
  <si>
    <t xml:space="preserve">Różne rozliczenia </t>
  </si>
  <si>
    <t>801</t>
  </si>
  <si>
    <t>2030</t>
  </si>
  <si>
    <t>Dotacje celowe otrzymane z budżetu państwa na realizację własnych zadań bieżących gmin</t>
  </si>
  <si>
    <t>0480</t>
  </si>
  <si>
    <t>Wpływy z opłat za zezwolenia na sprzedaż alkoholu</t>
  </si>
  <si>
    <t>2910</t>
  </si>
  <si>
    <t>Wpływy ze zwrotów dotacji wykorzystanych niezgodnie z przeznaczeniem lub pobranych w nadmiernej wysokości</t>
  </si>
  <si>
    <t>Dotacje celowe otrzymane z budżetu państwa na realizację własnych zadań gmin</t>
  </si>
  <si>
    <t>0400</t>
  </si>
  <si>
    <t>Wpływy z opłaty produktowej</t>
  </si>
  <si>
    <t>6290</t>
  </si>
  <si>
    <t>własne</t>
  </si>
  <si>
    <t>020</t>
  </si>
  <si>
    <t>Leśnictwo</t>
  </si>
  <si>
    <t>02002</t>
  </si>
  <si>
    <t>Nadzór nad gospodarką leśną</t>
  </si>
  <si>
    <t xml:space="preserve">Drogi publiczne w miastach na prawach powiatu </t>
  </si>
  <si>
    <t>Prace geodezyjne i kartograf.</t>
  </si>
  <si>
    <t>Nadzór budowlany</t>
  </si>
  <si>
    <t>Komisje poborowe</t>
  </si>
  <si>
    <t>Komendy powiatowe Państwowej Straży Pożarnej</t>
  </si>
  <si>
    <t>758</t>
  </si>
  <si>
    <t>75832</t>
  </si>
  <si>
    <t>Część równoważąca subwencji ogólnej dla powiatów</t>
  </si>
  <si>
    <t>Szkoły podstawowe specjalne</t>
  </si>
  <si>
    <t>80105</t>
  </si>
  <si>
    <t>Przedszkole specjalne</t>
  </si>
  <si>
    <t>Gimnazja specjalne</t>
  </si>
  <si>
    <t>Licea ogólnokształcące</t>
  </si>
  <si>
    <t>80123</t>
  </si>
  <si>
    <t>Licea profilowane</t>
  </si>
  <si>
    <t>80130</t>
  </si>
  <si>
    <t xml:space="preserve">Szkoły zawodowe </t>
  </si>
  <si>
    <t>Szkoły zawodowe specjalne</t>
  </si>
  <si>
    <t>Centra kształcenia ustawicznego i praktycznego oraz ośrodki dokształcania zawodowego</t>
  </si>
  <si>
    <t>80395</t>
  </si>
  <si>
    <t xml:space="preserve">Składki na ubezpieczenia zdrowotne oraz świadczenia dla osób nieobjętych obowiązkiem ubezpieczenia zdrowotnego </t>
  </si>
  <si>
    <t>85201</t>
  </si>
  <si>
    <t>Placówki opiekuńczo-wychowawcze</t>
  </si>
  <si>
    <t>85204</t>
  </si>
  <si>
    <t>Rodziny zastępcze</t>
  </si>
  <si>
    <t>85233</t>
  </si>
  <si>
    <t>Zespoły do spraw orzekania o niepełnosprawności</t>
  </si>
  <si>
    <t>85324</t>
  </si>
  <si>
    <t>Państwowy Fundusz Rehabilitacji Osób Niepełnosprawnych</t>
  </si>
  <si>
    <t>Powiatowe urzędy pracy</t>
  </si>
  <si>
    <t>Specjalne ośrodki szkolno-wychowawcze</t>
  </si>
  <si>
    <t>Poradnie psychologiczno-pedagogiczne</t>
  </si>
  <si>
    <t>Internaty i bursy szkolne</t>
  </si>
  <si>
    <t>85446</t>
  </si>
  <si>
    <t>Galerie i biura wystaw artystycznych</t>
  </si>
  <si>
    <t>Centra kultury i sztuki</t>
  </si>
  <si>
    <t>Biblioteki</t>
  </si>
  <si>
    <t>wyk. 2006 r.</t>
  </si>
  <si>
    <t>2007 r.</t>
  </si>
  <si>
    <t>Dotacje celowe otrzymane z budżetu państwa na zadania bieżące realizowane przez powiat na podstawie porozumień z organami administracji rządowej</t>
  </si>
  <si>
    <t>Wpływy od rodziców z tytułu odpłatności za utrzymanie dzieci w placówkach opiek-wych.</t>
  </si>
  <si>
    <t>Przewidywane wykonanie w 2006 r.</t>
  </si>
  <si>
    <t>Plan 2007 r.</t>
  </si>
  <si>
    <t>75415</t>
  </si>
  <si>
    <t>Zadania ratownictwa górskiego i wodnego</t>
  </si>
  <si>
    <t>zakupy inwestycjne</t>
  </si>
  <si>
    <t>85203</t>
  </si>
  <si>
    <t>Ośrodki wsparcia</t>
  </si>
  <si>
    <t>92605</t>
  </si>
  <si>
    <t>Zadania w zakresie kultury fizycznej i sportu</t>
  </si>
  <si>
    <t>zlecone powiatowi  z zakr. adm. Rządowej</t>
  </si>
  <si>
    <t>2680</t>
  </si>
  <si>
    <t>0840</t>
  </si>
  <si>
    <t>Wpływy ze sprzedaży wyrobów</t>
  </si>
  <si>
    <t>Źródło dochodów</t>
  </si>
  <si>
    <t xml:space="preserve">Rekompensaty utraconych dochodów w podatkach i opłatach lokalnych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</si>
  <si>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</si>
  <si>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2690</t>
  </si>
  <si>
    <t>6420</t>
  </si>
  <si>
    <t xml:space="preserve">Środki z Funduszu Pracy otrzymane przez powiat z przeznaczeniem na finansowanie kosztów wynagrodzenia i składek na ubezpieczenie społeczne pracowników powiatowego urzędu pracy </t>
  </si>
  <si>
    <t>2440</t>
  </si>
  <si>
    <t>Dotacje otrzymane z funduszy celowych na  realizację zadań bieżących jednostek sektora finansów publicznych</t>
  </si>
  <si>
    <t xml:space="preserve">Dotacje celowe otrzymane z budżetu państwa na zadania bieżące realizowane przez powiat na podstawie porozumień z organami administracji rządowej </t>
  </si>
  <si>
    <t>Dotacje otrzymane z powiatu na zadania  bieżące realizowane na podstawie porozumień między jednostkami samorządu terytorialnego</t>
  </si>
  <si>
    <t>Dotacje celowe otrzymane z budżetu państwa na inwestycje i zakupy inwestycyjne realizowane przez powiat na podstawie porozumień z organami administracji rządowej</t>
  </si>
  <si>
    <t>80132</t>
  </si>
  <si>
    <t>Szkoły artystyczne</t>
  </si>
  <si>
    <t>85419</t>
  </si>
  <si>
    <t>Ośrodki rewalidacyjno-wychowawcze</t>
  </si>
  <si>
    <t>zlecone gminom z zakr. adm. Rządowej</t>
  </si>
  <si>
    <t xml:space="preserve">Środki na dofinansowanie własnych inwestycji gmin, powiatów, samorządów województw, pozyskane z innych źródeł </t>
  </si>
  <si>
    <t>6648</t>
  </si>
  <si>
    <t>6649</t>
  </si>
  <si>
    <t>Dotacja celowa otrzymana przez jst od innej jst będącej instytucją wdrażającą na inwestycje i zakupy inwestycyjne realizowane na podstwie porozumień</t>
  </si>
  <si>
    <t>6298</t>
  </si>
  <si>
    <t>Zadania z zakresu administracji rządowej  zlecone powiatowi</t>
  </si>
  <si>
    <t>75404</t>
  </si>
  <si>
    <t>Komendy wojewódzkie Policji</t>
  </si>
  <si>
    <t>Zadania z zakresu administracji rządowej zlecone gminom</t>
  </si>
  <si>
    <t xml:space="preserve">                        Plan wydatków budżetu gminy na 2007 rok</t>
  </si>
  <si>
    <t>Plan dochodów budżetu powiatu na 2007 rok</t>
  </si>
  <si>
    <t>Plan wydatków budżetu powiatu 2007 rok</t>
  </si>
  <si>
    <t>Przewidy wane wykonanie w 2006 r.</t>
  </si>
  <si>
    <t xml:space="preserve">                Plan dochodów budżetu gminy na 2007 rok</t>
  </si>
  <si>
    <t>Załącznik Nr 1</t>
  </si>
  <si>
    <t>Załącznik Nr 2</t>
  </si>
  <si>
    <t xml:space="preserve">   Załącznik Nr 2a</t>
  </si>
  <si>
    <t>75109</t>
  </si>
  <si>
    <t>Wybory do rad gmin, rad powiatów i sejmików województw, wybory prezydentów miast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</si>
</sst>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0" borderId="0" xfId="0" applyFont="1" applyAlignment="1">
      <alignment vertical="top"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3" fillId="2" borderId="6" xfId="0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4" borderId="0" xfId="0" applyFont="1" applyFill="1" applyAlignment="1">
      <alignment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4" borderId="0" xfId="0" applyFill="1" applyAlignment="1">
      <alignment/>
    </xf>
    <xf numFmtId="49" fontId="4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49" fontId="1" fillId="0" borderId="6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164" fontId="8" fillId="0" borderId="6" xfId="0" applyNumberFormat="1" applyFont="1" applyBorder="1" applyAlignment="1">
      <alignment horizontal="center"/>
    </xf>
    <xf numFmtId="0" fontId="8" fillId="2" borderId="6" xfId="0" applyFont="1" applyFill="1" applyBorder="1" applyAlignment="1">
      <alignment/>
    </xf>
    <xf numFmtId="49" fontId="8" fillId="2" borderId="7" xfId="0" applyNumberFormat="1" applyFont="1" applyFill="1" applyBorder="1" applyAlignment="1" quotePrefix="1">
      <alignment horizontal="left"/>
    </xf>
    <xf numFmtId="0" fontId="8" fillId="2" borderId="4" xfId="0" applyFont="1" applyFill="1" applyBorder="1" applyAlignment="1">
      <alignment/>
    </xf>
    <xf numFmtId="3" fontId="8" fillId="2" borderId="7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164" fontId="8" fillId="2" borderId="6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/>
    </xf>
    <xf numFmtId="49" fontId="1" fillId="0" borderId="6" xfId="0" applyNumberFormat="1" applyFont="1" applyBorder="1" applyAlignment="1" quotePrefix="1">
      <alignment horizontal="left"/>
    </xf>
    <xf numFmtId="0" fontId="1" fillId="0" borderId="1" xfId="0" applyFont="1" applyBorder="1" applyAlignment="1">
      <alignment/>
    </xf>
    <xf numFmtId="3" fontId="1" fillId="0" borderId="6" xfId="0" applyNumberFormat="1" applyFont="1" applyBorder="1" applyAlignment="1">
      <alignment horizontal="right" vertical="top"/>
    </xf>
    <xf numFmtId="164" fontId="1" fillId="0" borderId="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0" fontId="1" fillId="0" borderId="6" xfId="0" applyFont="1" applyBorder="1" applyAlignment="1">
      <alignment vertical="top"/>
    </xf>
    <xf numFmtId="49" fontId="1" fillId="0" borderId="9" xfId="0" applyNumberFormat="1" applyFont="1" applyBorder="1" applyAlignment="1">
      <alignment horizontal="left"/>
    </xf>
    <xf numFmtId="0" fontId="1" fillId="0" borderId="6" xfId="0" applyFont="1" applyBorder="1" applyAlignment="1">
      <alignment horizontal="right" vertical="top"/>
    </xf>
    <xf numFmtId="49" fontId="8" fillId="2" borderId="6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3" fontId="8" fillId="2" borderId="6" xfId="0" applyNumberFormat="1" applyFont="1" applyFill="1" applyBorder="1" applyAlignment="1">
      <alignment horizontal="right" vertical="top"/>
    </xf>
    <xf numFmtId="3" fontId="8" fillId="2" borderId="1" xfId="0" applyNumberFormat="1" applyFont="1" applyFill="1" applyBorder="1" applyAlignment="1">
      <alignment horizontal="right" vertical="top"/>
    </xf>
    <xf numFmtId="3" fontId="8" fillId="2" borderId="10" xfId="0" applyNumberFormat="1" applyFont="1" applyFill="1" applyBorder="1" applyAlignment="1">
      <alignment vertical="top"/>
    </xf>
    <xf numFmtId="164" fontId="8" fillId="2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Border="1" applyAlignment="1">
      <alignment horizontal="left"/>
    </xf>
    <xf numFmtId="3" fontId="1" fillId="0" borderId="7" xfId="0" applyNumberFormat="1" applyFont="1" applyFill="1" applyBorder="1" applyAlignment="1">
      <alignment horizontal="right" vertical="top"/>
    </xf>
    <xf numFmtId="3" fontId="1" fillId="0" borderId="6" xfId="0" applyNumberFormat="1" applyFont="1" applyBorder="1" applyAlignment="1">
      <alignment vertical="top"/>
    </xf>
    <xf numFmtId="0" fontId="9" fillId="0" borderId="6" xfId="0" applyFont="1" applyFill="1" applyBorder="1" applyAlignment="1">
      <alignment/>
    </xf>
    <xf numFmtId="3" fontId="9" fillId="0" borderId="6" xfId="0" applyNumberFormat="1" applyFont="1" applyBorder="1" applyAlignment="1">
      <alignment horizontal="right" vertical="top"/>
    </xf>
    <xf numFmtId="3" fontId="9" fillId="0" borderId="6" xfId="0" applyNumberFormat="1" applyFont="1" applyBorder="1" applyAlignment="1">
      <alignment vertical="top"/>
    </xf>
    <xf numFmtId="164" fontId="9" fillId="0" borderId="6" xfId="0" applyNumberFormat="1" applyFont="1" applyBorder="1" applyAlignment="1">
      <alignment horizontal="center" vertical="top"/>
    </xf>
    <xf numFmtId="0" fontId="8" fillId="2" borderId="10" xfId="0" applyFont="1" applyFill="1" applyBorder="1" applyAlignment="1">
      <alignment vertical="top"/>
    </xf>
    <xf numFmtId="0" fontId="1" fillId="0" borderId="4" xfId="0" applyFont="1" applyBorder="1" applyAlignment="1">
      <alignment/>
    </xf>
    <xf numFmtId="3" fontId="1" fillId="0" borderId="7" xfId="0" applyNumberFormat="1" applyFont="1" applyBorder="1" applyAlignment="1">
      <alignment horizontal="right" vertical="top"/>
    </xf>
    <xf numFmtId="0" fontId="1" fillId="0" borderId="8" xfId="0" applyFont="1" applyBorder="1" applyAlignment="1">
      <alignment vertical="top"/>
    </xf>
    <xf numFmtId="3" fontId="1" fillId="0" borderId="1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164" fontId="1" fillId="0" borderId="7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49" fontId="8" fillId="0" borderId="11" xfId="0" applyNumberFormat="1" applyFont="1" applyBorder="1" applyAlignment="1">
      <alignment horizontal="left"/>
    </xf>
    <xf numFmtId="0" fontId="9" fillId="0" borderId="6" xfId="0" applyFont="1" applyBorder="1" applyAlignment="1">
      <alignment/>
    </xf>
    <xf numFmtId="0" fontId="10" fillId="0" borderId="6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164" fontId="1" fillId="0" borderId="11" xfId="0" applyNumberFormat="1" applyFont="1" applyBorder="1" applyAlignment="1">
      <alignment horizontal="center" vertical="top"/>
    </xf>
    <xf numFmtId="0" fontId="9" fillId="0" borderId="6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8" fillId="2" borderId="6" xfId="0" applyFont="1" applyFill="1" applyBorder="1" applyAlignment="1">
      <alignment vertical="top"/>
    </xf>
    <xf numFmtId="164" fontId="8" fillId="2" borderId="1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3" fontId="1" fillId="0" borderId="4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left"/>
    </xf>
    <xf numFmtId="3" fontId="1" fillId="0" borderId="12" xfId="0" applyNumberFormat="1" applyFont="1" applyBorder="1" applyAlignment="1">
      <alignment vertical="top"/>
    </xf>
    <xf numFmtId="0" fontId="9" fillId="0" borderId="6" xfId="0" applyFont="1" applyBorder="1" applyAlignment="1">
      <alignment wrapText="1"/>
    </xf>
    <xf numFmtId="3" fontId="9" fillId="0" borderId="1" xfId="0" applyNumberFormat="1" applyFont="1" applyBorder="1" applyAlignment="1">
      <alignment horizontal="right" vertical="top"/>
    </xf>
    <xf numFmtId="3" fontId="9" fillId="0" borderId="12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6" xfId="0" applyNumberFormat="1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49" fontId="1" fillId="0" borderId="11" xfId="0" applyNumberFormat="1" applyFont="1" applyBorder="1" applyAlignment="1">
      <alignment/>
    </xf>
    <xf numFmtId="3" fontId="8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/>
    </xf>
    <xf numFmtId="0" fontId="1" fillId="0" borderId="4" xfId="0" applyFont="1" applyBorder="1" applyAlignment="1">
      <alignment vertical="top"/>
    </xf>
    <xf numFmtId="49" fontId="8" fillId="2" borderId="6" xfId="0" applyNumberFormat="1" applyFont="1" applyFill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49" fontId="1" fillId="0" borderId="1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8" fillId="2" borderId="11" xfId="0" applyFont="1" applyFill="1" applyBorder="1" applyAlignment="1">
      <alignment/>
    </xf>
    <xf numFmtId="49" fontId="8" fillId="2" borderId="7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5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11" xfId="0" applyFont="1" applyBorder="1" applyAlignment="1">
      <alignment wrapText="1"/>
    </xf>
    <xf numFmtId="0" fontId="9" fillId="0" borderId="4" xfId="0" applyFont="1" applyBorder="1" applyAlignment="1">
      <alignment/>
    </xf>
    <xf numFmtId="3" fontId="9" fillId="0" borderId="7" xfId="0" applyNumberFormat="1" applyFont="1" applyBorder="1" applyAlignment="1">
      <alignment horizontal="right" vertical="top"/>
    </xf>
    <xf numFmtId="0" fontId="9" fillId="0" borderId="3" xfId="0" applyFont="1" applyBorder="1" applyAlignment="1">
      <alignment vertical="top"/>
    </xf>
    <xf numFmtId="49" fontId="8" fillId="2" borderId="6" xfId="0" applyNumberFormat="1" applyFont="1" applyFill="1" applyBorder="1" applyAlignment="1">
      <alignment vertical="top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/>
    </xf>
    <xf numFmtId="0" fontId="8" fillId="2" borderId="9" xfId="0" applyFont="1" applyFill="1" applyBorder="1" applyAlignment="1">
      <alignment vertical="top"/>
    </xf>
    <xf numFmtId="0" fontId="8" fillId="2" borderId="4" xfId="0" applyFont="1" applyFill="1" applyBorder="1" applyAlignment="1">
      <alignment wrapText="1"/>
    </xf>
    <xf numFmtId="3" fontId="8" fillId="2" borderId="3" xfId="0" applyNumberFormat="1" applyFont="1" applyFill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49" fontId="1" fillId="4" borderId="13" xfId="0" applyNumberFormat="1" applyFont="1" applyFill="1" applyBorder="1" applyAlignment="1">
      <alignment vertical="top"/>
    </xf>
    <xf numFmtId="0" fontId="1" fillId="4" borderId="4" xfId="0" applyFont="1" applyFill="1" applyBorder="1" applyAlignment="1">
      <alignment wrapText="1"/>
    </xf>
    <xf numFmtId="3" fontId="1" fillId="4" borderId="7" xfId="0" applyNumberFormat="1" applyFont="1" applyFill="1" applyBorder="1" applyAlignment="1">
      <alignment horizontal="right" vertical="top"/>
    </xf>
    <xf numFmtId="3" fontId="1" fillId="4" borderId="3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49" fontId="1" fillId="4" borderId="14" xfId="0" applyNumberFormat="1" applyFont="1" applyFill="1" applyBorder="1" applyAlignment="1">
      <alignment vertical="top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1" fillId="4" borderId="8" xfId="0" applyNumberFormat="1" applyFont="1" applyFill="1" applyBorder="1" applyAlignment="1">
      <alignment vertical="top"/>
    </xf>
    <xf numFmtId="0" fontId="1" fillId="4" borderId="3" xfId="0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center" vertical="top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right" vertical="top"/>
    </xf>
    <xf numFmtId="164" fontId="9" fillId="0" borderId="7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right" vertical="top"/>
    </xf>
    <xf numFmtId="3" fontId="9" fillId="0" borderId="3" xfId="0" applyNumberFormat="1" applyFont="1" applyBorder="1" applyAlignment="1">
      <alignment horizontal="right" vertical="top"/>
    </xf>
    <xf numFmtId="0" fontId="8" fillId="2" borderId="11" xfId="0" applyFont="1" applyFill="1" applyBorder="1" applyAlignment="1">
      <alignment vertical="top"/>
    </xf>
    <xf numFmtId="49" fontId="8" fillId="2" borderId="7" xfId="0" applyNumberFormat="1" applyFont="1" applyFill="1" applyBorder="1" applyAlignment="1">
      <alignment vertical="top"/>
    </xf>
    <xf numFmtId="3" fontId="1" fillId="2" borderId="8" xfId="0" applyNumberFormat="1" applyFont="1" applyFill="1" applyBorder="1" applyAlignment="1">
      <alignment horizontal="right" vertical="top"/>
    </xf>
    <xf numFmtId="49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 vertical="top"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 vertical="top"/>
    </xf>
    <xf numFmtId="3" fontId="9" fillId="0" borderId="4" xfId="0" applyNumberFormat="1" applyFont="1" applyBorder="1" applyAlignment="1">
      <alignment horizontal="right" vertical="top"/>
    </xf>
    <xf numFmtId="0" fontId="8" fillId="2" borderId="7" xfId="0" applyFont="1" applyFill="1" applyBorder="1" applyAlignment="1">
      <alignment/>
    </xf>
    <xf numFmtId="49" fontId="8" fillId="2" borderId="7" xfId="0" applyNumberFormat="1" applyFont="1" applyFill="1" applyBorder="1" applyAlignment="1">
      <alignment horizontal="left"/>
    </xf>
    <xf numFmtId="0" fontId="1" fillId="0" borderId="4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top"/>
    </xf>
    <xf numFmtId="3" fontId="8" fillId="2" borderId="10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/>
    </xf>
    <xf numFmtId="49" fontId="1" fillId="0" borderId="6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top"/>
    </xf>
    <xf numFmtId="49" fontId="1" fillId="0" borderId="9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 vertical="top"/>
    </xf>
    <xf numFmtId="49" fontId="1" fillId="0" borderId="11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 vertical="top"/>
    </xf>
    <xf numFmtId="3" fontId="1" fillId="0" borderId="11" xfId="0" applyNumberFormat="1" applyFont="1" applyFill="1" applyBorder="1" applyAlignment="1">
      <alignment horizontal="right" vertical="top"/>
    </xf>
    <xf numFmtId="164" fontId="1" fillId="0" borderId="11" xfId="0" applyNumberFormat="1" applyFont="1" applyFill="1" applyBorder="1" applyAlignment="1">
      <alignment horizontal="center" vertical="top"/>
    </xf>
    <xf numFmtId="0" fontId="8" fillId="2" borderId="9" xfId="0" applyFont="1" applyFill="1" applyBorder="1" applyAlignment="1">
      <alignment/>
    </xf>
    <xf numFmtId="3" fontId="1" fillId="0" borderId="10" xfId="0" applyNumberFormat="1" applyFont="1" applyBorder="1" applyAlignment="1">
      <alignment horizontal="right" vertical="top"/>
    </xf>
    <xf numFmtId="0" fontId="1" fillId="0" borderId="5" xfId="0" applyFont="1" applyBorder="1" applyAlignment="1">
      <alignment wrapText="1"/>
    </xf>
    <xf numFmtId="3" fontId="1" fillId="0" borderId="0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1" fillId="4" borderId="11" xfId="0" applyFont="1" applyFill="1" applyBorder="1" applyAlignment="1">
      <alignment/>
    </xf>
    <xf numFmtId="49" fontId="1" fillId="4" borderId="7" xfId="0" applyNumberFormat="1" applyFont="1" applyFill="1" applyBorder="1" applyAlignment="1">
      <alignment/>
    </xf>
    <xf numFmtId="0" fontId="1" fillId="4" borderId="4" xfId="0" applyFont="1" applyFill="1" applyBorder="1" applyAlignment="1">
      <alignment/>
    </xf>
    <xf numFmtId="3" fontId="1" fillId="4" borderId="11" xfId="0" applyNumberFormat="1" applyFont="1" applyFill="1" applyBorder="1" applyAlignment="1">
      <alignment horizontal="right" vertical="top"/>
    </xf>
    <xf numFmtId="3" fontId="1" fillId="4" borderId="4" xfId="0" applyNumberFormat="1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center" vertical="top"/>
    </xf>
    <xf numFmtId="3" fontId="9" fillId="0" borderId="8" xfId="0" applyNumberFormat="1" applyFont="1" applyBorder="1" applyAlignment="1">
      <alignment horizontal="right" vertical="top"/>
    </xf>
    <xf numFmtId="3" fontId="9" fillId="0" borderId="4" xfId="0" applyNumberFormat="1" applyFont="1" applyBorder="1" applyAlignment="1">
      <alignment vertical="top"/>
    </xf>
    <xf numFmtId="164" fontId="9" fillId="0" borderId="11" xfId="0" applyNumberFormat="1" applyFont="1" applyBorder="1" applyAlignment="1">
      <alignment horizontal="center" vertical="top"/>
    </xf>
    <xf numFmtId="0" fontId="1" fillId="4" borderId="7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3" fontId="1" fillId="4" borderId="6" xfId="0" applyNumberFormat="1" applyFont="1" applyFill="1" applyBorder="1" applyAlignment="1">
      <alignment horizontal="right" vertical="top"/>
    </xf>
    <xf numFmtId="3" fontId="1" fillId="4" borderId="12" xfId="0" applyNumberFormat="1" applyFont="1" applyFill="1" applyBorder="1" applyAlignment="1">
      <alignment vertical="top"/>
    </xf>
    <xf numFmtId="49" fontId="1" fillId="4" borderId="8" xfId="0" applyNumberFormat="1" applyFont="1" applyFill="1" applyBorder="1" applyAlignment="1">
      <alignment/>
    </xf>
    <xf numFmtId="3" fontId="1" fillId="4" borderId="3" xfId="0" applyNumberFormat="1" applyFont="1" applyFill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0" fontId="9" fillId="0" borderId="7" xfId="0" applyFont="1" applyBorder="1" applyAlignment="1">
      <alignment/>
    </xf>
    <xf numFmtId="3" fontId="1" fillId="0" borderId="8" xfId="0" applyNumberFormat="1" applyFont="1" applyBorder="1" applyAlignment="1">
      <alignment horizontal="right" vertical="top"/>
    </xf>
    <xf numFmtId="0" fontId="1" fillId="0" borderId="7" xfId="0" applyFont="1" applyBorder="1" applyAlignment="1">
      <alignment wrapText="1"/>
    </xf>
    <xf numFmtId="49" fontId="1" fillId="0" borderId="5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1" fillId="0" borderId="8" xfId="0" applyNumberFormat="1" applyFont="1" applyFill="1" applyBorder="1" applyAlignment="1">
      <alignment vertical="top"/>
    </xf>
    <xf numFmtId="3" fontId="9" fillId="0" borderId="7" xfId="0" applyNumberFormat="1" applyFont="1" applyFill="1" applyBorder="1" applyAlignment="1">
      <alignment horizontal="right" vertical="top"/>
    </xf>
    <xf numFmtId="3" fontId="9" fillId="0" borderId="6" xfId="0" applyNumberFormat="1" applyFont="1" applyFill="1" applyBorder="1" applyAlignment="1">
      <alignment horizontal="right" vertical="top"/>
    </xf>
    <xf numFmtId="3" fontId="9" fillId="0" borderId="8" xfId="0" applyNumberFormat="1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horizontal="center" vertical="top"/>
    </xf>
    <xf numFmtId="49" fontId="1" fillId="0" borderId="4" xfId="0" applyNumberFormat="1" applyFont="1" applyBorder="1" applyAlignment="1">
      <alignment/>
    </xf>
    <xf numFmtId="3" fontId="1" fillId="0" borderId="10" xfId="0" applyNumberFormat="1" applyFont="1" applyBorder="1" applyAlignment="1">
      <alignment vertical="top"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8" fillId="0" borderId="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8" fillId="0" borderId="4" xfId="0" applyFont="1" applyBorder="1" applyAlignment="1">
      <alignment/>
    </xf>
    <xf numFmtId="3" fontId="1" fillId="0" borderId="7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3" fontId="1" fillId="0" borderId="13" xfId="0" applyNumberFormat="1" applyFont="1" applyBorder="1" applyAlignment="1">
      <alignment horizontal="right" vertical="top"/>
    </xf>
    <xf numFmtId="0" fontId="8" fillId="2" borderId="1" xfId="0" applyFont="1" applyFill="1" applyBorder="1" applyAlignment="1">
      <alignment wrapText="1"/>
    </xf>
    <xf numFmtId="3" fontId="8" fillId="2" borderId="6" xfId="0" applyNumberFormat="1" applyFont="1" applyFill="1" applyBorder="1" applyAlignment="1">
      <alignment vertical="top"/>
    </xf>
    <xf numFmtId="3" fontId="1" fillId="0" borderId="7" xfId="0" applyNumberFormat="1" applyFont="1" applyBorder="1" applyAlignment="1">
      <alignment vertical="top"/>
    </xf>
    <xf numFmtId="49" fontId="1" fillId="0" borderId="9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3" fontId="9" fillId="0" borderId="11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vertical="top"/>
    </xf>
    <xf numFmtId="0" fontId="8" fillId="2" borderId="6" xfId="0" applyFont="1" applyFill="1" applyBorder="1" applyAlignment="1">
      <alignment wrapText="1"/>
    </xf>
    <xf numFmtId="3" fontId="8" fillId="0" borderId="5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/>
    </xf>
    <xf numFmtId="3" fontId="8" fillId="0" borderId="6" xfId="0" applyNumberFormat="1" applyFont="1" applyBorder="1" applyAlignment="1">
      <alignment vertical="top"/>
    </xf>
    <xf numFmtId="3" fontId="10" fillId="0" borderId="6" xfId="0" applyNumberFormat="1" applyFont="1" applyBorder="1" applyAlignment="1">
      <alignment vertical="top"/>
    </xf>
    <xf numFmtId="49" fontId="8" fillId="0" borderId="8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8" fillId="2" borderId="7" xfId="0" applyFont="1" applyFill="1" applyBorder="1" applyAlignment="1">
      <alignment vertical="top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vertical="top"/>
    </xf>
    <xf numFmtId="0" fontId="1" fillId="0" borderId="3" xfId="0" applyFont="1" applyBorder="1" applyAlignment="1">
      <alignment vertical="top" wrapText="1"/>
    </xf>
    <xf numFmtId="49" fontId="8" fillId="2" borderId="8" xfId="0" applyNumberFormat="1" applyFont="1" applyFill="1" applyBorder="1" applyAlignment="1">
      <alignment/>
    </xf>
    <xf numFmtId="49" fontId="8" fillId="0" borderId="9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1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3" fontId="8" fillId="0" borderId="1" xfId="0" applyNumberFormat="1" applyFont="1" applyBorder="1" applyAlignment="1">
      <alignment horizontal="right" vertical="top"/>
    </xf>
    <xf numFmtId="0" fontId="1" fillId="0" borderId="12" xfId="0" applyFont="1" applyBorder="1" applyAlignment="1">
      <alignment/>
    </xf>
    <xf numFmtId="3" fontId="9" fillId="0" borderId="7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8" fillId="2" borderId="14" xfId="0" applyNumberFormat="1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49" fontId="8" fillId="2" borderId="8" xfId="0" applyNumberFormat="1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3" borderId="6" xfId="0" applyFont="1" applyFill="1" applyBorder="1" applyAlignment="1">
      <alignment/>
    </xf>
    <xf numFmtId="49" fontId="1" fillId="3" borderId="10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right" vertical="top"/>
    </xf>
    <xf numFmtId="164" fontId="8" fillId="3" borderId="6" xfId="0" applyNumberFormat="1" applyFont="1" applyFill="1" applyBorder="1" applyAlignment="1">
      <alignment horizontal="right" vertical="top"/>
    </xf>
    <xf numFmtId="0" fontId="8" fillId="2" borderId="6" xfId="0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right" vertical="top"/>
    </xf>
    <xf numFmtId="0" fontId="1" fillId="4" borderId="6" xfId="0" applyFont="1" applyFill="1" applyBorder="1" applyAlignment="1">
      <alignment/>
    </xf>
    <xf numFmtId="49" fontId="1" fillId="4" borderId="10" xfId="0" applyNumberFormat="1" applyFont="1" applyFill="1" applyBorder="1" applyAlignment="1">
      <alignment horizontal="center" vertical="top"/>
    </xf>
    <xf numFmtId="0" fontId="1" fillId="4" borderId="6" xfId="0" applyFont="1" applyFill="1" applyBorder="1" applyAlignment="1">
      <alignment wrapText="1"/>
    </xf>
    <xf numFmtId="3" fontId="8" fillId="4" borderId="6" xfId="0" applyNumberFormat="1" applyFont="1" applyFill="1" applyBorder="1" applyAlignment="1">
      <alignment horizontal="right" vertical="top"/>
    </xf>
    <xf numFmtId="164" fontId="1" fillId="0" borderId="11" xfId="0" applyNumberFormat="1" applyFont="1" applyBorder="1" applyAlignment="1">
      <alignment horizontal="right" vertical="top"/>
    </xf>
    <xf numFmtId="164" fontId="8" fillId="2" borderId="6" xfId="0" applyNumberFormat="1" applyFont="1" applyFill="1" applyBorder="1" applyAlignment="1">
      <alignment horizontal="right" vertical="top"/>
    </xf>
    <xf numFmtId="0" fontId="8" fillId="0" borderId="5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right" vertical="top"/>
    </xf>
    <xf numFmtId="49" fontId="8" fillId="2" borderId="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vertical="top"/>
    </xf>
    <xf numFmtId="0" fontId="8" fillId="0" borderId="7" xfId="0" applyFont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right" vertical="top"/>
    </xf>
    <xf numFmtId="0" fontId="8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vertical="top"/>
    </xf>
    <xf numFmtId="3" fontId="1" fillId="0" borderId="14" xfId="0" applyNumberFormat="1" applyFont="1" applyBorder="1" applyAlignment="1">
      <alignment horizontal="right" vertical="top"/>
    </xf>
    <xf numFmtId="164" fontId="1" fillId="0" borderId="9" xfId="0" applyNumberFormat="1" applyFont="1" applyBorder="1" applyAlignment="1">
      <alignment horizontal="right" vertical="top"/>
    </xf>
    <xf numFmtId="0" fontId="8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3" fontId="1" fillId="0" borderId="15" xfId="0" applyNumberFormat="1" applyFont="1" applyBorder="1" applyAlignment="1">
      <alignment horizontal="right" vertical="top"/>
    </xf>
    <xf numFmtId="49" fontId="1" fillId="0" borderId="5" xfId="0" applyNumberFormat="1" applyFont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vertical="top" wrapText="1"/>
    </xf>
    <xf numFmtId="0" fontId="8" fillId="0" borderId="7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vertical="top"/>
    </xf>
    <xf numFmtId="49" fontId="1" fillId="0" borderId="4" xfId="0" applyNumberFormat="1" applyFont="1" applyBorder="1" applyAlignment="1" quotePrefix="1">
      <alignment horizontal="center"/>
    </xf>
    <xf numFmtId="164" fontId="8" fillId="2" borderId="7" xfId="0" applyNumberFormat="1" applyFont="1" applyFill="1" applyBorder="1" applyAlignment="1">
      <alignment horizontal="right" vertical="top"/>
    </xf>
    <xf numFmtId="0" fontId="1" fillId="0" borderId="7" xfId="0" applyFont="1" applyBorder="1" applyAlignment="1">
      <alignment horizontal="left" vertical="top"/>
    </xf>
    <xf numFmtId="49" fontId="1" fillId="0" borderId="11" xfId="0" applyNumberFormat="1" applyFont="1" applyBorder="1" applyAlignment="1" quotePrefix="1">
      <alignment horizontal="center" vertical="top"/>
    </xf>
    <xf numFmtId="49" fontId="8" fillId="2" borderId="6" xfId="0" applyNumberFormat="1" applyFont="1" applyFill="1" applyBorder="1" applyAlignment="1">
      <alignment horizontal="center" vertical="top"/>
    </xf>
    <xf numFmtId="3" fontId="8" fillId="2" borderId="9" xfId="0" applyNumberFormat="1" applyFont="1" applyFill="1" applyBorder="1" applyAlignment="1">
      <alignment horizontal="right" vertical="top"/>
    </xf>
    <xf numFmtId="164" fontId="8" fillId="2" borderId="9" xfId="0" applyNumberFormat="1" applyFont="1" applyFill="1" applyBorder="1" applyAlignment="1">
      <alignment horizontal="right" vertical="top"/>
    </xf>
    <xf numFmtId="0" fontId="1" fillId="4" borderId="5" xfId="0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 vertical="top"/>
    </xf>
    <xf numFmtId="3" fontId="1" fillId="4" borderId="2" xfId="0" applyNumberFormat="1" applyFont="1" applyFill="1" applyBorder="1" applyAlignment="1">
      <alignment horizontal="right" vertical="top"/>
    </xf>
    <xf numFmtId="49" fontId="1" fillId="0" borderId="3" xfId="0" applyNumberFormat="1" applyFont="1" applyBorder="1" applyAlignment="1">
      <alignment horizontal="center" vertical="top"/>
    </xf>
    <xf numFmtId="0" fontId="8" fillId="2" borderId="11" xfId="0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8" fillId="2" borderId="9" xfId="0" applyFont="1" applyFill="1" applyBorder="1" applyAlignment="1">
      <alignment horizontal="center" vertical="top"/>
    </xf>
    <xf numFmtId="49" fontId="8" fillId="2" borderId="14" xfId="0" applyNumberFormat="1" applyFont="1" applyFill="1" applyBorder="1" applyAlignment="1">
      <alignment horizontal="center" vertical="top"/>
    </xf>
    <xf numFmtId="0" fontId="8" fillId="2" borderId="9" xfId="0" applyFont="1" applyFill="1" applyBorder="1" applyAlignment="1">
      <alignment vertical="top" wrapText="1"/>
    </xf>
    <xf numFmtId="0" fontId="8" fillId="0" borderId="15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7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right" vertical="top"/>
    </xf>
    <xf numFmtId="49" fontId="8" fillId="2" borderId="2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wrapText="1"/>
    </xf>
    <xf numFmtId="49" fontId="1" fillId="0" borderId="4" xfId="0" applyNumberFormat="1" applyFont="1" applyBorder="1" applyAlignment="1">
      <alignment horizontal="center" vertical="top"/>
    </xf>
    <xf numFmtId="0" fontId="1" fillId="2" borderId="11" xfId="0" applyFont="1" applyFill="1" applyBorder="1" applyAlignment="1">
      <alignment/>
    </xf>
    <xf numFmtId="0" fontId="1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3" fontId="8" fillId="0" borderId="1" xfId="0" applyNumberFormat="1" applyFont="1" applyBorder="1" applyAlignment="1">
      <alignment/>
    </xf>
    <xf numFmtId="3" fontId="8" fillId="2" borderId="7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164" fontId="8" fillId="0" borderId="7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right" vertical="top"/>
    </xf>
    <xf numFmtId="0" fontId="9" fillId="0" borderId="7" xfId="0" applyFont="1" applyBorder="1" applyAlignment="1">
      <alignment vertical="top"/>
    </xf>
    <xf numFmtId="0" fontId="9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8" fillId="2" borderId="4" xfId="0" applyFont="1" applyFill="1" applyBorder="1" applyAlignment="1">
      <alignment vertical="top"/>
    </xf>
    <xf numFmtId="3" fontId="9" fillId="0" borderId="12" xfId="0" applyNumberFormat="1" applyFont="1" applyBorder="1" applyAlignment="1">
      <alignment horizontal="right" vertical="top"/>
    </xf>
    <xf numFmtId="0" fontId="9" fillId="0" borderId="6" xfId="0" applyFont="1" applyBorder="1" applyAlignment="1">
      <alignment vertical="top" wrapText="1"/>
    </xf>
    <xf numFmtId="3" fontId="9" fillId="0" borderId="10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9" fillId="0" borderId="6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64" fontId="8" fillId="0" borderId="6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right" vertical="top"/>
    </xf>
    <xf numFmtId="3" fontId="9" fillId="0" borderId="11" xfId="0" applyNumberFormat="1" applyFont="1" applyBorder="1" applyAlignment="1">
      <alignment vertical="top"/>
    </xf>
    <xf numFmtId="164" fontId="8" fillId="0" borderId="7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vertical="top"/>
    </xf>
    <xf numFmtId="0" fontId="1" fillId="0" borderId="3" xfId="0" applyFont="1" applyBorder="1" applyAlignment="1">
      <alignment horizontal="right" vertical="top"/>
    </xf>
    <xf numFmtId="0" fontId="1" fillId="0" borderId="13" xfId="0" applyFont="1" applyBorder="1" applyAlignment="1">
      <alignment vertical="top"/>
    </xf>
    <xf numFmtId="164" fontId="1" fillId="0" borderId="13" xfId="0" applyNumberFormat="1" applyFont="1" applyBorder="1" applyAlignment="1">
      <alignment horizontal="center" vertical="top"/>
    </xf>
    <xf numFmtId="164" fontId="9" fillId="0" borderId="9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vertical="top"/>
    </xf>
    <xf numFmtId="0" fontId="8" fillId="2" borderId="3" xfId="0" applyFont="1" applyFill="1" applyBorder="1" applyAlignment="1">
      <alignment vertical="top" wrapText="1"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9" fillId="0" borderId="2" xfId="0" applyFont="1" applyBorder="1" applyAlignment="1">
      <alignment vertical="top"/>
    </xf>
    <xf numFmtId="3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8" fillId="2" borderId="14" xfId="0" applyNumberFormat="1" applyFont="1" applyFill="1" applyBorder="1" applyAlignment="1">
      <alignment/>
    </xf>
    <xf numFmtId="16" fontId="8" fillId="2" borderId="9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3" borderId="10" xfId="0" applyNumberFormat="1" applyFont="1" applyFill="1" applyBorder="1" applyAlignment="1">
      <alignment/>
    </xf>
    <xf numFmtId="0" fontId="8" fillId="3" borderId="12" xfId="0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right"/>
    </xf>
    <xf numFmtId="164" fontId="8" fillId="3" borderId="6" xfId="0" applyNumberFormat="1" applyFont="1" applyFill="1" applyBorder="1" applyAlignment="1">
      <alignment horizontal="right"/>
    </xf>
    <xf numFmtId="49" fontId="8" fillId="2" borderId="14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justify" vertical="top" wrapText="1"/>
    </xf>
    <xf numFmtId="164" fontId="1" fillId="0" borderId="7" xfId="0" applyNumberFormat="1" applyFont="1" applyFill="1" applyBorder="1" applyAlignment="1">
      <alignment horizontal="right" vertical="top"/>
    </xf>
    <xf numFmtId="164" fontId="1" fillId="0" borderId="11" xfId="0" applyNumberFormat="1" applyFont="1" applyFill="1" applyBorder="1" applyAlignment="1">
      <alignment horizontal="right" vertical="top"/>
    </xf>
    <xf numFmtId="0" fontId="8" fillId="2" borderId="12" xfId="0" applyFont="1" applyFill="1" applyBorder="1" applyAlignment="1">
      <alignment/>
    </xf>
    <xf numFmtId="49" fontId="1" fillId="0" borderId="9" xfId="0" applyNumberFormat="1" applyFont="1" applyBorder="1" applyAlignment="1" quotePrefix="1">
      <alignment horizontal="center" vertical="top"/>
    </xf>
    <xf numFmtId="49" fontId="1" fillId="0" borderId="11" xfId="0" applyNumberFormat="1" applyFont="1" applyBorder="1" applyAlignment="1" quotePrefix="1">
      <alignment horizontal="center"/>
    </xf>
    <xf numFmtId="0" fontId="1" fillId="0" borderId="11" xfId="0" applyFont="1" applyBorder="1" applyAlignment="1">
      <alignment horizontal="justify" vertical="top" wrapText="1"/>
    </xf>
    <xf numFmtId="49" fontId="1" fillId="4" borderId="15" xfId="0" applyNumberFormat="1" applyFont="1" applyFill="1" applyBorder="1" applyAlignment="1">
      <alignment horizontal="center"/>
    </xf>
    <xf numFmtId="3" fontId="1" fillId="4" borderId="15" xfId="0" applyNumberFormat="1" applyFont="1" applyFill="1" applyBorder="1" applyAlignment="1">
      <alignment horizontal="right" vertical="top"/>
    </xf>
    <xf numFmtId="3" fontId="8" fillId="4" borderId="15" xfId="0" applyNumberFormat="1" applyFont="1" applyFill="1" applyBorder="1" applyAlignment="1">
      <alignment horizontal="right" vertical="top"/>
    </xf>
    <xf numFmtId="164" fontId="8" fillId="4" borderId="9" xfId="0" applyNumberFormat="1" applyFont="1" applyFill="1" applyBorder="1" applyAlignment="1">
      <alignment horizontal="right" vertical="top"/>
    </xf>
    <xf numFmtId="49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 shrinkToFit="1"/>
    </xf>
    <xf numFmtId="49" fontId="8" fillId="2" borderId="12" xfId="0" applyNumberFormat="1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justify" vertical="top" wrapText="1"/>
    </xf>
    <xf numFmtId="3" fontId="8" fillId="2" borderId="12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justify" vertical="top" wrapText="1"/>
    </xf>
    <xf numFmtId="0" fontId="8" fillId="2" borderId="11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justify" wrapText="1"/>
    </xf>
    <xf numFmtId="0" fontId="1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49" fontId="1" fillId="0" borderId="14" xfId="0" applyNumberFormat="1" applyFont="1" applyBorder="1" applyAlignment="1" quotePrefix="1">
      <alignment horizontal="center"/>
    </xf>
    <xf numFmtId="49" fontId="1" fillId="0" borderId="13" xfId="0" applyNumberFormat="1" applyFont="1" applyBorder="1" applyAlignment="1" quotePrefix="1">
      <alignment horizontal="center"/>
    </xf>
    <xf numFmtId="0" fontId="1" fillId="0" borderId="13" xfId="0" applyFont="1" applyBorder="1" applyAlignment="1">
      <alignment horizontal="right" vertical="top"/>
    </xf>
    <xf numFmtId="164" fontId="1" fillId="0" borderId="13" xfId="0" applyNumberFormat="1" applyFont="1" applyBorder="1" applyAlignment="1">
      <alignment horizontal="right" vertical="top"/>
    </xf>
    <xf numFmtId="49" fontId="1" fillId="0" borderId="13" xfId="0" applyNumberFormat="1" applyFont="1" applyBorder="1" applyAlignment="1" quotePrefix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2" borderId="6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49" fontId="8" fillId="2" borderId="1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justify" vertical="top" wrapText="1"/>
    </xf>
    <xf numFmtId="0" fontId="8" fillId="2" borderId="3" xfId="0" applyFont="1" applyFill="1" applyBorder="1" applyAlignment="1">
      <alignment/>
    </xf>
    <xf numFmtId="0" fontId="8" fillId="0" borderId="9" xfId="0" applyFont="1" applyBorder="1" applyAlignment="1">
      <alignment/>
    </xf>
    <xf numFmtId="49" fontId="1" fillId="0" borderId="9" xfId="0" applyNumberFormat="1" applyFont="1" applyBorder="1" applyAlignment="1" quotePrefix="1">
      <alignment horizontal="center"/>
    </xf>
    <xf numFmtId="49" fontId="8" fillId="2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right" vertical="top"/>
    </xf>
    <xf numFmtId="49" fontId="8" fillId="2" borderId="7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8" fillId="0" borderId="4" xfId="0" applyFont="1" applyBorder="1" applyAlignment="1">
      <alignment horizontal="center"/>
    </xf>
    <xf numFmtId="49" fontId="1" fillId="0" borderId="12" xfId="0" applyNumberFormat="1" applyFont="1" applyBorder="1" applyAlignment="1" quotePrefix="1">
      <alignment horizontal="center" vertical="top"/>
    </xf>
    <xf numFmtId="164" fontId="1" fillId="0" borderId="10" xfId="0" applyNumberFormat="1" applyFont="1" applyBorder="1" applyAlignment="1">
      <alignment horizontal="right" vertical="top"/>
    </xf>
    <xf numFmtId="3" fontId="8" fillId="2" borderId="6" xfId="0" applyNumberFormat="1" applyFont="1" applyFill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164" fontId="9" fillId="0" borderId="2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4" borderId="6" xfId="0" applyNumberFormat="1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2" borderId="2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2" borderId="9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7"/>
  <sheetViews>
    <sheetView tabSelected="1" view="pageBreakPreview" zoomScale="60" workbookViewId="0" topLeftCell="A1">
      <selection activeCell="A2" sqref="A2:H2"/>
    </sheetView>
  </sheetViews>
  <sheetFormatPr defaultColWidth="9.00390625" defaultRowHeight="12.75"/>
  <cols>
    <col min="1" max="1" width="4.00390625" style="28" customWidth="1"/>
    <col min="2" max="2" width="8.75390625" style="29" customWidth="1"/>
    <col min="3" max="3" width="29.00390625" style="28" customWidth="1"/>
    <col min="4" max="4" width="13.75390625" style="28" customWidth="1"/>
    <col min="5" max="5" width="12.375" style="28" customWidth="1"/>
    <col min="6" max="6" width="12.75390625" style="28" customWidth="1"/>
    <col min="7" max="7" width="12.375" style="28" customWidth="1"/>
    <col min="8" max="8" width="8.875" style="33" customWidth="1"/>
    <col min="9" max="9" width="0.2421875" style="28" customWidth="1"/>
    <col min="10" max="21" width="9.125" style="28" hidden="1" customWidth="1"/>
    <col min="22" max="22" width="0.12890625" style="28" hidden="1" customWidth="1"/>
    <col min="23" max="33" width="9.125" style="28" hidden="1" customWidth="1"/>
    <col min="34" max="16384" width="9.125" style="28" customWidth="1"/>
  </cols>
  <sheetData>
    <row r="1" spans="1:8" ht="15">
      <c r="A1" s="1"/>
      <c r="B1" s="2"/>
      <c r="C1" s="1"/>
      <c r="D1" s="1"/>
      <c r="E1" s="1"/>
      <c r="F1" s="1"/>
      <c r="G1" s="480" t="s">
        <v>335</v>
      </c>
      <c r="H1" s="481"/>
    </row>
    <row r="2" spans="1:8" ht="18">
      <c r="A2" s="487" t="s">
        <v>329</v>
      </c>
      <c r="B2" s="487"/>
      <c r="C2" s="487"/>
      <c r="D2" s="487"/>
      <c r="E2" s="487"/>
      <c r="F2" s="487"/>
      <c r="G2" s="487"/>
      <c r="H2" s="487"/>
    </row>
    <row r="3" spans="1:8" ht="15">
      <c r="A3" s="1" t="s">
        <v>0</v>
      </c>
      <c r="B3" s="2"/>
      <c r="C3" s="1"/>
      <c r="D3" s="47"/>
      <c r="E3" s="1"/>
      <c r="F3" s="1"/>
      <c r="G3" s="3" t="s">
        <v>1</v>
      </c>
      <c r="H3" s="4"/>
    </row>
    <row r="4" spans="1:8" ht="15" customHeight="1">
      <c r="A4" s="479" t="s">
        <v>2</v>
      </c>
      <c r="B4" s="488" t="s">
        <v>3</v>
      </c>
      <c r="C4" s="474" t="s">
        <v>4</v>
      </c>
      <c r="D4" s="474" t="s">
        <v>291</v>
      </c>
      <c r="E4" s="474" t="s">
        <v>292</v>
      </c>
      <c r="F4" s="482" t="s">
        <v>5</v>
      </c>
      <c r="G4" s="482"/>
      <c r="H4" s="483" t="s">
        <v>6</v>
      </c>
    </row>
    <row r="5" spans="1:8" ht="14.25" customHeight="1">
      <c r="A5" s="475"/>
      <c r="B5" s="475"/>
      <c r="C5" s="475"/>
      <c r="D5" s="477"/>
      <c r="E5" s="475"/>
      <c r="F5" s="474" t="s">
        <v>7</v>
      </c>
      <c r="G5" s="479" t="s">
        <v>319</v>
      </c>
      <c r="H5" s="484"/>
    </row>
    <row r="6" spans="1:8" ht="14.25" customHeight="1">
      <c r="A6" s="475"/>
      <c r="B6" s="475"/>
      <c r="C6" s="475"/>
      <c r="D6" s="477"/>
      <c r="E6" s="475"/>
      <c r="F6" s="475"/>
      <c r="G6" s="475"/>
      <c r="H6" s="484"/>
    </row>
    <row r="7" spans="1:8" ht="15">
      <c r="A7" s="475"/>
      <c r="B7" s="475"/>
      <c r="C7" s="475"/>
      <c r="D7" s="477"/>
      <c r="E7" s="475"/>
      <c r="F7" s="475"/>
      <c r="G7" s="475"/>
      <c r="H7" s="485"/>
    </row>
    <row r="8" spans="1:8" ht="16.5" customHeight="1">
      <c r="A8" s="476"/>
      <c r="B8" s="476"/>
      <c r="C8" s="476"/>
      <c r="D8" s="478"/>
      <c r="E8" s="476"/>
      <c r="F8" s="476"/>
      <c r="G8" s="476"/>
      <c r="H8" s="486"/>
    </row>
    <row r="9" spans="1:8" ht="15">
      <c r="A9" s="48">
        <v>1</v>
      </c>
      <c r="B9" s="49">
        <v>2</v>
      </c>
      <c r="C9" s="50">
        <v>3</v>
      </c>
      <c r="D9" s="48">
        <v>4</v>
      </c>
      <c r="E9" s="50">
        <v>5</v>
      </c>
      <c r="F9" s="48">
        <v>6</v>
      </c>
      <c r="G9" s="51">
        <v>7</v>
      </c>
      <c r="H9" s="49" t="s">
        <v>8</v>
      </c>
    </row>
    <row r="10" spans="1:8" ht="15">
      <c r="A10" s="52"/>
      <c r="B10" s="53"/>
      <c r="C10" s="54" t="s">
        <v>9</v>
      </c>
      <c r="D10" s="55">
        <f>D11+D24+D28+D39+D44+D58+D73+D106+D119+D154+D159+D166+D214+D279+D287+D302+D330+D351+D232+D149+D19</f>
        <v>86348543</v>
      </c>
      <c r="E10" s="55">
        <f>E11+E24+E28+E39+E44+E58+E73+E106+E119+E154+E159+E166+E214+E279+E287+E302+E330+E351+E232+E149+E19</f>
        <v>96954726</v>
      </c>
      <c r="F10" s="55">
        <f>F11+F24+F28+F39+F44+F58+F73+F106+F119+F154+F159+F166+F214+F279+F287+F302+F330+F351+F232+F149+F19</f>
        <v>85712943</v>
      </c>
      <c r="G10" s="56">
        <f>G73+G106+G119+G279+G318+G232</f>
        <v>11241783</v>
      </c>
      <c r="H10" s="57">
        <f>E10/D10*100</f>
        <v>112.2829901136838</v>
      </c>
    </row>
    <row r="11" spans="1:8" s="36" customFormat="1" ht="15">
      <c r="A11" s="58">
        <v>1</v>
      </c>
      <c r="B11" s="59" t="s">
        <v>10</v>
      </c>
      <c r="C11" s="60" t="s">
        <v>11</v>
      </c>
      <c r="D11" s="61">
        <f>D12+D15</f>
        <v>32000</v>
      </c>
      <c r="E11" s="61">
        <f>E12+E15</f>
        <v>54000</v>
      </c>
      <c r="F11" s="61">
        <f>F12+F15</f>
        <v>54000</v>
      </c>
      <c r="G11" s="62"/>
      <c r="H11" s="63">
        <f>E11/D11*100</f>
        <v>168.75</v>
      </c>
    </row>
    <row r="12" spans="1:8" ht="15">
      <c r="A12" s="64"/>
      <c r="B12" s="65" t="s">
        <v>12</v>
      </c>
      <c r="C12" s="66" t="s">
        <v>13</v>
      </c>
      <c r="D12" s="67">
        <f>D13</f>
        <v>30000</v>
      </c>
      <c r="E12" s="67">
        <f>E13</f>
        <v>50000</v>
      </c>
      <c r="F12" s="67">
        <f>F13</f>
        <v>50000</v>
      </c>
      <c r="G12" s="67"/>
      <c r="H12" s="68">
        <f aca="true" t="shared" si="0" ref="H12:H73">E12/D12*100</f>
        <v>166.66666666666669</v>
      </c>
    </row>
    <row r="13" spans="1:8" ht="15">
      <c r="A13" s="64"/>
      <c r="B13" s="69"/>
      <c r="C13" s="70" t="s">
        <v>14</v>
      </c>
      <c r="D13" s="67">
        <v>30000</v>
      </c>
      <c r="E13" s="67">
        <v>50000</v>
      </c>
      <c r="F13" s="67">
        <v>50000</v>
      </c>
      <c r="G13" s="71"/>
      <c r="H13" s="72">
        <f t="shared" si="0"/>
        <v>166.66666666666669</v>
      </c>
    </row>
    <row r="14" spans="1:8" ht="15">
      <c r="A14" s="64"/>
      <c r="B14" s="69"/>
      <c r="C14" s="70"/>
      <c r="D14" s="67"/>
      <c r="E14" s="67"/>
      <c r="F14" s="67"/>
      <c r="G14" s="71"/>
      <c r="H14" s="72"/>
    </row>
    <row r="15" spans="1:42" s="30" customFormat="1" ht="15">
      <c r="A15" s="73"/>
      <c r="B15" s="74" t="s">
        <v>15</v>
      </c>
      <c r="C15" s="70" t="s">
        <v>16</v>
      </c>
      <c r="D15" s="67">
        <f>D16</f>
        <v>2000</v>
      </c>
      <c r="E15" s="67">
        <f>E16</f>
        <v>4000</v>
      </c>
      <c r="F15" s="67">
        <f>F16</f>
        <v>4000</v>
      </c>
      <c r="G15" s="75"/>
      <c r="H15" s="72">
        <f t="shared" si="0"/>
        <v>200</v>
      </c>
      <c r="AH15" s="34"/>
      <c r="AI15" s="34"/>
      <c r="AJ15" s="34"/>
      <c r="AK15" s="34"/>
      <c r="AL15" s="34"/>
      <c r="AM15" s="34"/>
      <c r="AN15" s="34"/>
      <c r="AO15" s="34"/>
      <c r="AP15" s="34"/>
    </row>
    <row r="16" spans="1:8" s="34" customFormat="1" ht="15">
      <c r="A16" s="73"/>
      <c r="B16" s="76"/>
      <c r="C16" s="70" t="s">
        <v>33</v>
      </c>
      <c r="D16" s="67">
        <v>2000</v>
      </c>
      <c r="E16" s="67">
        <v>4000</v>
      </c>
      <c r="F16" s="67">
        <f>E16</f>
        <v>4000</v>
      </c>
      <c r="G16" s="75"/>
      <c r="H16" s="72">
        <f t="shared" si="0"/>
        <v>200</v>
      </c>
    </row>
    <row r="17" spans="1:8" ht="15">
      <c r="A17" s="73"/>
      <c r="B17" s="69"/>
      <c r="C17" s="104" t="s">
        <v>22</v>
      </c>
      <c r="D17" s="88">
        <v>2000</v>
      </c>
      <c r="E17" s="88">
        <v>4000</v>
      </c>
      <c r="F17" s="88">
        <f>E17</f>
        <v>4000</v>
      </c>
      <c r="G17" s="108"/>
      <c r="H17" s="90">
        <f>E17/D17*100</f>
        <v>200</v>
      </c>
    </row>
    <row r="18" spans="1:8" ht="15">
      <c r="A18" s="73"/>
      <c r="B18" s="69"/>
      <c r="C18" s="66"/>
      <c r="D18" s="77"/>
      <c r="E18" s="363"/>
      <c r="F18" s="77"/>
      <c r="G18" s="109"/>
      <c r="H18" s="101"/>
    </row>
    <row r="19" spans="1:8" s="37" customFormat="1" ht="15">
      <c r="A19" s="58">
        <v>2</v>
      </c>
      <c r="B19" s="78" t="s">
        <v>17</v>
      </c>
      <c r="C19" s="79" t="s">
        <v>18</v>
      </c>
      <c r="D19" s="80">
        <f aca="true" t="shared" si="1" ref="D19:F20">D20</f>
        <v>1000</v>
      </c>
      <c r="E19" s="81">
        <f t="shared" si="1"/>
        <v>5000</v>
      </c>
      <c r="F19" s="80">
        <f t="shared" si="1"/>
        <v>5000</v>
      </c>
      <c r="G19" s="82"/>
      <c r="H19" s="83">
        <f t="shared" si="0"/>
        <v>500</v>
      </c>
    </row>
    <row r="20" spans="1:8" ht="15">
      <c r="A20" s="73"/>
      <c r="B20" s="84" t="s">
        <v>19</v>
      </c>
      <c r="C20" s="66" t="s">
        <v>20</v>
      </c>
      <c r="D20" s="85">
        <f t="shared" si="1"/>
        <v>1000</v>
      </c>
      <c r="E20" s="85">
        <f t="shared" si="1"/>
        <v>5000</v>
      </c>
      <c r="F20" s="85">
        <f t="shared" si="1"/>
        <v>5000</v>
      </c>
      <c r="G20" s="85"/>
      <c r="H20" s="68">
        <f t="shared" si="0"/>
        <v>500</v>
      </c>
    </row>
    <row r="21" spans="1:8" ht="15">
      <c r="A21" s="73"/>
      <c r="B21" s="69"/>
      <c r="C21" s="70" t="s">
        <v>21</v>
      </c>
      <c r="D21" s="67">
        <v>1000</v>
      </c>
      <c r="E21" s="67">
        <v>5000</v>
      </c>
      <c r="F21" s="67">
        <v>5000</v>
      </c>
      <c r="G21" s="86"/>
      <c r="H21" s="72">
        <f t="shared" si="0"/>
        <v>500</v>
      </c>
    </row>
    <row r="22" spans="1:8" ht="15">
      <c r="A22" s="73"/>
      <c r="B22" s="69"/>
      <c r="C22" s="87" t="s">
        <v>22</v>
      </c>
      <c r="D22" s="88">
        <v>1000</v>
      </c>
      <c r="E22" s="88">
        <v>5000</v>
      </c>
      <c r="F22" s="88">
        <v>5000</v>
      </c>
      <c r="G22" s="89"/>
      <c r="H22" s="90">
        <f t="shared" si="0"/>
        <v>500</v>
      </c>
    </row>
    <row r="23" spans="1:8" ht="15">
      <c r="A23" s="73"/>
      <c r="B23" s="69"/>
      <c r="C23" s="70"/>
      <c r="D23" s="77"/>
      <c r="E23" s="77"/>
      <c r="F23" s="77"/>
      <c r="G23" s="75"/>
      <c r="H23" s="72"/>
    </row>
    <row r="24" spans="1:8" s="37" customFormat="1" ht="15">
      <c r="A24" s="58">
        <v>3</v>
      </c>
      <c r="B24" s="78">
        <v>500</v>
      </c>
      <c r="C24" s="79" t="s">
        <v>25</v>
      </c>
      <c r="D24" s="80">
        <f aca="true" t="shared" si="2" ref="D24:F25">D25</f>
        <v>8300</v>
      </c>
      <c r="E24" s="80">
        <f t="shared" si="2"/>
        <v>9000</v>
      </c>
      <c r="F24" s="80">
        <f t="shared" si="2"/>
        <v>9000</v>
      </c>
      <c r="G24" s="91"/>
      <c r="H24" s="83">
        <f t="shared" si="0"/>
        <v>108.43373493975903</v>
      </c>
    </row>
    <row r="25" spans="1:8" ht="15">
      <c r="A25" s="73"/>
      <c r="B25" s="74">
        <v>50095</v>
      </c>
      <c r="C25" s="92" t="s">
        <v>26</v>
      </c>
      <c r="D25" s="93">
        <f t="shared" si="2"/>
        <v>8300</v>
      </c>
      <c r="E25" s="93">
        <f t="shared" si="2"/>
        <v>9000</v>
      </c>
      <c r="F25" s="93">
        <f t="shared" si="2"/>
        <v>9000</v>
      </c>
      <c r="G25" s="94"/>
      <c r="H25" s="68">
        <f t="shared" si="0"/>
        <v>108.43373493975903</v>
      </c>
    </row>
    <row r="26" spans="1:8" ht="15">
      <c r="A26" s="73"/>
      <c r="B26" s="69"/>
      <c r="C26" s="66" t="s">
        <v>14</v>
      </c>
      <c r="D26" s="67">
        <v>8300</v>
      </c>
      <c r="E26" s="95">
        <v>9000</v>
      </c>
      <c r="F26" s="95">
        <v>9000</v>
      </c>
      <c r="G26" s="96"/>
      <c r="H26" s="72">
        <f t="shared" si="0"/>
        <v>108.43373493975903</v>
      </c>
    </row>
    <row r="27" spans="1:8" ht="15">
      <c r="A27" s="73"/>
      <c r="B27" s="69"/>
      <c r="C27" s="97"/>
      <c r="D27" s="98"/>
      <c r="E27" s="99"/>
      <c r="F27" s="98"/>
      <c r="G27" s="100"/>
      <c r="H27" s="101"/>
    </row>
    <row r="28" spans="1:8" s="37" customFormat="1" ht="15">
      <c r="A28" s="58">
        <v>4</v>
      </c>
      <c r="B28" s="78">
        <v>600</v>
      </c>
      <c r="C28" s="79" t="s">
        <v>27</v>
      </c>
      <c r="D28" s="80">
        <f>D29+D34</f>
        <v>6003283</v>
      </c>
      <c r="E28" s="80">
        <f>E29+E34</f>
        <v>8975500</v>
      </c>
      <c r="F28" s="80">
        <f>F29+F34</f>
        <v>8975500</v>
      </c>
      <c r="G28" s="91"/>
      <c r="H28" s="83">
        <f t="shared" si="0"/>
        <v>149.509859855016</v>
      </c>
    </row>
    <row r="29" spans="1:8" ht="15">
      <c r="A29" s="64"/>
      <c r="B29" s="84">
        <v>60004</v>
      </c>
      <c r="C29" s="66" t="s">
        <v>28</v>
      </c>
      <c r="D29" s="67">
        <f>D30+D31</f>
        <v>1700000</v>
      </c>
      <c r="E29" s="95">
        <f>E30+E31</f>
        <v>2000000</v>
      </c>
      <c r="F29" s="67">
        <f>F30+F31</f>
        <v>2000000</v>
      </c>
      <c r="G29" s="102"/>
      <c r="H29" s="68">
        <f t="shared" si="0"/>
        <v>117.64705882352942</v>
      </c>
    </row>
    <row r="30" spans="1:8" ht="15">
      <c r="A30" s="64"/>
      <c r="B30" s="69"/>
      <c r="C30" s="70" t="s">
        <v>14</v>
      </c>
      <c r="D30" s="67">
        <v>1400000</v>
      </c>
      <c r="E30" s="67">
        <v>1700000</v>
      </c>
      <c r="F30" s="67">
        <v>1700000</v>
      </c>
      <c r="G30" s="71" t="s">
        <v>29</v>
      </c>
      <c r="H30" s="72">
        <f t="shared" si="0"/>
        <v>121.42857142857142</v>
      </c>
    </row>
    <row r="31" spans="1:8" ht="15">
      <c r="A31" s="64"/>
      <c r="B31" s="103"/>
      <c r="C31" s="70" t="s">
        <v>23</v>
      </c>
      <c r="D31" s="67">
        <f>D32</f>
        <v>300000</v>
      </c>
      <c r="E31" s="67">
        <v>300000</v>
      </c>
      <c r="F31" s="67">
        <v>300000</v>
      </c>
      <c r="G31" s="71"/>
      <c r="H31" s="72">
        <f t="shared" si="0"/>
        <v>100</v>
      </c>
    </row>
    <row r="32" spans="1:8" ht="15">
      <c r="A32" s="64"/>
      <c r="B32" s="103"/>
      <c r="C32" s="104" t="s">
        <v>24</v>
      </c>
      <c r="D32" s="88">
        <v>300000</v>
      </c>
      <c r="E32" s="88">
        <v>300000</v>
      </c>
      <c r="F32" s="88">
        <v>300000</v>
      </c>
      <c r="G32" s="105"/>
      <c r="H32" s="90">
        <f t="shared" si="0"/>
        <v>100</v>
      </c>
    </row>
    <row r="33" spans="1:8" ht="15">
      <c r="A33" s="64"/>
      <c r="B33" s="103"/>
      <c r="C33" s="70"/>
      <c r="D33" s="67"/>
      <c r="E33" s="67"/>
      <c r="F33" s="67"/>
      <c r="G33" s="71"/>
      <c r="H33" s="72"/>
    </row>
    <row r="34" spans="1:8" ht="15">
      <c r="A34" s="73"/>
      <c r="B34" s="74">
        <v>60016</v>
      </c>
      <c r="C34" s="92" t="s">
        <v>30</v>
      </c>
      <c r="D34" s="93">
        <f>D35+D36</f>
        <v>4303283</v>
      </c>
      <c r="E34" s="93">
        <f>E35+E36</f>
        <v>6975500</v>
      </c>
      <c r="F34" s="93">
        <f>F35+F36</f>
        <v>6975500</v>
      </c>
      <c r="G34" s="106"/>
      <c r="H34" s="107">
        <f t="shared" si="0"/>
        <v>162.0971709274059</v>
      </c>
    </row>
    <row r="35" spans="1:8" ht="15">
      <c r="A35" s="73"/>
      <c r="B35" s="69"/>
      <c r="C35" s="70" t="s">
        <v>14</v>
      </c>
      <c r="D35" s="67">
        <v>680000</v>
      </c>
      <c r="E35" s="67">
        <v>680000</v>
      </c>
      <c r="F35" s="67">
        <v>680000</v>
      </c>
      <c r="G35" s="75"/>
      <c r="H35" s="72">
        <f t="shared" si="0"/>
        <v>100</v>
      </c>
    </row>
    <row r="36" spans="1:8" ht="15">
      <c r="A36" s="73"/>
      <c r="B36" s="69"/>
      <c r="C36" s="70" t="s">
        <v>23</v>
      </c>
      <c r="D36" s="67">
        <f>D37</f>
        <v>3623283</v>
      </c>
      <c r="E36" s="67">
        <v>6295500</v>
      </c>
      <c r="F36" s="67">
        <v>6295500</v>
      </c>
      <c r="G36" s="75"/>
      <c r="H36" s="72">
        <f t="shared" si="0"/>
        <v>173.75126370200726</v>
      </c>
    </row>
    <row r="37" spans="1:8" ht="15">
      <c r="A37" s="73"/>
      <c r="B37" s="69"/>
      <c r="C37" s="104" t="s">
        <v>31</v>
      </c>
      <c r="D37" s="88">
        <v>3623283</v>
      </c>
      <c r="E37" s="67">
        <v>6295500</v>
      </c>
      <c r="F37" s="67">
        <v>6295500</v>
      </c>
      <c r="G37" s="108"/>
      <c r="H37" s="90">
        <f t="shared" si="0"/>
        <v>173.75126370200726</v>
      </c>
    </row>
    <row r="38" spans="1:8" ht="15">
      <c r="A38" s="73"/>
      <c r="B38" s="69"/>
      <c r="C38" s="70"/>
      <c r="D38" s="77"/>
      <c r="E38" s="77"/>
      <c r="F38" s="77"/>
      <c r="G38" s="75"/>
      <c r="H38" s="72"/>
    </row>
    <row r="39" spans="1:8" s="37" customFormat="1" ht="15">
      <c r="A39" s="58">
        <v>5</v>
      </c>
      <c r="B39" s="78">
        <v>630</v>
      </c>
      <c r="C39" s="79" t="s">
        <v>32</v>
      </c>
      <c r="D39" s="81">
        <f aca="true" t="shared" si="3" ref="D39:F40">D40</f>
        <v>35000</v>
      </c>
      <c r="E39" s="81">
        <f t="shared" si="3"/>
        <v>36000</v>
      </c>
      <c r="F39" s="80">
        <f t="shared" si="3"/>
        <v>36000</v>
      </c>
      <c r="G39" s="91"/>
      <c r="H39" s="83">
        <f t="shared" si="0"/>
        <v>102.85714285714285</v>
      </c>
    </row>
    <row r="40" spans="1:8" ht="15">
      <c r="A40" s="73"/>
      <c r="B40" s="84">
        <v>63095</v>
      </c>
      <c r="C40" s="66" t="s">
        <v>26</v>
      </c>
      <c r="D40" s="95">
        <f t="shared" si="3"/>
        <v>35000</v>
      </c>
      <c r="E40" s="95">
        <f t="shared" si="3"/>
        <v>36000</v>
      </c>
      <c r="F40" s="95">
        <f t="shared" si="3"/>
        <v>36000</v>
      </c>
      <c r="G40" s="109"/>
      <c r="H40" s="68">
        <f t="shared" si="0"/>
        <v>102.85714285714285</v>
      </c>
    </row>
    <row r="41" spans="1:8" ht="15">
      <c r="A41" s="73"/>
      <c r="B41" s="69"/>
      <c r="C41" s="70" t="s">
        <v>33</v>
      </c>
      <c r="D41" s="67">
        <v>35000</v>
      </c>
      <c r="E41" s="67">
        <v>36000</v>
      </c>
      <c r="F41" s="67">
        <v>36000</v>
      </c>
      <c r="G41" s="75"/>
      <c r="H41" s="72">
        <f t="shared" si="0"/>
        <v>102.85714285714285</v>
      </c>
    </row>
    <row r="42" spans="1:8" ht="15">
      <c r="A42" s="73"/>
      <c r="B42" s="69"/>
      <c r="C42" s="104" t="s">
        <v>22</v>
      </c>
      <c r="D42" s="88">
        <v>15000</v>
      </c>
      <c r="E42" s="88">
        <v>11000</v>
      </c>
      <c r="F42" s="88">
        <v>11000</v>
      </c>
      <c r="G42" s="108"/>
      <c r="H42" s="90">
        <f t="shared" si="0"/>
        <v>73.33333333333333</v>
      </c>
    </row>
    <row r="43" spans="1:8" ht="15">
      <c r="A43" s="73"/>
      <c r="B43" s="69"/>
      <c r="C43" s="70"/>
      <c r="D43" s="67"/>
      <c r="E43" s="67"/>
      <c r="F43" s="67"/>
      <c r="G43" s="75"/>
      <c r="H43" s="72"/>
    </row>
    <row r="44" spans="1:8" s="37" customFormat="1" ht="15">
      <c r="A44" s="58">
        <v>6</v>
      </c>
      <c r="B44" s="78">
        <v>700</v>
      </c>
      <c r="C44" s="79" t="s">
        <v>34</v>
      </c>
      <c r="D44" s="81">
        <f>D45+D49+D55</f>
        <v>3443663</v>
      </c>
      <c r="E44" s="81">
        <f>E45+E49+E55</f>
        <v>3665150</v>
      </c>
      <c r="F44" s="81">
        <f>F45+F49+F55</f>
        <v>3665150</v>
      </c>
      <c r="G44" s="110"/>
      <c r="H44" s="111">
        <f t="shared" si="0"/>
        <v>106.43172691404472</v>
      </c>
    </row>
    <row r="45" spans="1:8" ht="29.25">
      <c r="A45" s="73"/>
      <c r="B45" s="112" t="s">
        <v>35</v>
      </c>
      <c r="C45" s="113" t="s">
        <v>36</v>
      </c>
      <c r="D45" s="114">
        <f>D46</f>
        <v>50000</v>
      </c>
      <c r="E45" s="114">
        <f>E46</f>
        <v>100000</v>
      </c>
      <c r="F45" s="114">
        <f>F46</f>
        <v>100000</v>
      </c>
      <c r="G45" s="75"/>
      <c r="H45" s="72">
        <f t="shared" si="0"/>
        <v>200</v>
      </c>
    </row>
    <row r="46" spans="1:8" ht="15">
      <c r="A46" s="73"/>
      <c r="B46" s="115"/>
      <c r="C46" s="66" t="s">
        <v>23</v>
      </c>
      <c r="D46" s="95">
        <f>D47</f>
        <v>50000</v>
      </c>
      <c r="E46" s="95">
        <v>100000</v>
      </c>
      <c r="F46" s="95">
        <v>100000</v>
      </c>
      <c r="G46" s="116"/>
      <c r="H46" s="72">
        <f t="shared" si="0"/>
        <v>200</v>
      </c>
    </row>
    <row r="47" spans="1:8" ht="15">
      <c r="A47" s="73"/>
      <c r="B47" s="115"/>
      <c r="C47" s="117" t="s">
        <v>24</v>
      </c>
      <c r="D47" s="118">
        <v>50000</v>
      </c>
      <c r="E47" s="118">
        <v>100000</v>
      </c>
      <c r="F47" s="118">
        <v>100000</v>
      </c>
      <c r="G47" s="119"/>
      <c r="H47" s="90">
        <f t="shared" si="0"/>
        <v>200</v>
      </c>
    </row>
    <row r="48" spans="1:8" ht="15">
      <c r="A48" s="73"/>
      <c r="B48" s="115"/>
      <c r="C48" s="92"/>
      <c r="D48" s="114"/>
      <c r="E48" s="114"/>
      <c r="F48" s="93"/>
      <c r="G48" s="120"/>
      <c r="H48" s="121"/>
    </row>
    <row r="49" spans="1:8" ht="29.25">
      <c r="A49" s="73"/>
      <c r="B49" s="74">
        <v>70005</v>
      </c>
      <c r="C49" s="122" t="s">
        <v>37</v>
      </c>
      <c r="D49" s="114">
        <f>D50+D51</f>
        <v>3168663</v>
      </c>
      <c r="E49" s="93">
        <f>E50+E51</f>
        <v>3315150</v>
      </c>
      <c r="F49" s="93">
        <f>F50+F51</f>
        <v>3315150</v>
      </c>
      <c r="G49" s="100"/>
      <c r="H49" s="107">
        <f t="shared" si="0"/>
        <v>104.62299083241102</v>
      </c>
    </row>
    <row r="50" spans="1:8" ht="15">
      <c r="A50" s="73"/>
      <c r="B50" s="123"/>
      <c r="C50" s="70" t="s">
        <v>14</v>
      </c>
      <c r="D50" s="67">
        <v>199969</v>
      </c>
      <c r="E50" s="67">
        <v>330150</v>
      </c>
      <c r="F50" s="67">
        <v>330150</v>
      </c>
      <c r="G50" s="124"/>
      <c r="H50" s="72">
        <f t="shared" si="0"/>
        <v>165.1005905915417</v>
      </c>
    </row>
    <row r="51" spans="1:8" ht="15">
      <c r="A51" s="73"/>
      <c r="B51" s="123"/>
      <c r="C51" s="70" t="s">
        <v>23</v>
      </c>
      <c r="D51" s="67">
        <f>D52+D53</f>
        <v>2968694</v>
      </c>
      <c r="E51" s="67">
        <v>2985000</v>
      </c>
      <c r="F51" s="67">
        <v>2985000</v>
      </c>
      <c r="G51" s="75"/>
      <c r="H51" s="72">
        <f t="shared" si="0"/>
        <v>100.54926509771637</v>
      </c>
    </row>
    <row r="52" spans="1:8" ht="15">
      <c r="A52" s="73"/>
      <c r="B52" s="123"/>
      <c r="C52" s="104" t="s">
        <v>38</v>
      </c>
      <c r="D52" s="88">
        <v>1483194</v>
      </c>
      <c r="E52" s="88">
        <v>930000</v>
      </c>
      <c r="F52" s="88">
        <v>930000</v>
      </c>
      <c r="G52" s="108"/>
      <c r="H52" s="90">
        <f t="shared" si="0"/>
        <v>62.7025190231352</v>
      </c>
    </row>
    <row r="53" spans="1:8" ht="15">
      <c r="A53" s="73"/>
      <c r="B53" s="123"/>
      <c r="C53" s="87" t="s">
        <v>31</v>
      </c>
      <c r="D53" s="88">
        <v>1485500</v>
      </c>
      <c r="E53" s="88">
        <v>2055000</v>
      </c>
      <c r="F53" s="88">
        <v>2055000</v>
      </c>
      <c r="G53" s="108" t="s">
        <v>39</v>
      </c>
      <c r="H53" s="90">
        <f t="shared" si="0"/>
        <v>138.337260181757</v>
      </c>
    </row>
    <row r="54" spans="1:8" ht="15">
      <c r="A54" s="125"/>
      <c r="B54" s="126"/>
      <c r="C54" s="70"/>
      <c r="D54" s="67"/>
      <c r="E54" s="67"/>
      <c r="F54" s="77"/>
      <c r="G54" s="75"/>
      <c r="H54" s="72"/>
    </row>
    <row r="55" spans="1:8" s="37" customFormat="1" ht="15">
      <c r="A55" s="73"/>
      <c r="B55" s="126">
        <v>70095</v>
      </c>
      <c r="C55" s="92" t="s">
        <v>26</v>
      </c>
      <c r="D55" s="114">
        <f>D56</f>
        <v>225000</v>
      </c>
      <c r="E55" s="114">
        <f>E56</f>
        <v>250000</v>
      </c>
      <c r="F55" s="114">
        <f>F56</f>
        <v>250000</v>
      </c>
      <c r="G55" s="127"/>
      <c r="H55" s="107">
        <f t="shared" si="0"/>
        <v>111.11111111111111</v>
      </c>
    </row>
    <row r="56" spans="1:8" ht="15">
      <c r="A56" s="73"/>
      <c r="B56" s="123"/>
      <c r="C56" s="66" t="s">
        <v>14</v>
      </c>
      <c r="D56" s="95">
        <v>225000</v>
      </c>
      <c r="E56" s="95">
        <v>250000</v>
      </c>
      <c r="F56" s="67">
        <f>E56</f>
        <v>250000</v>
      </c>
      <c r="G56" s="96"/>
      <c r="H56" s="72">
        <f t="shared" si="0"/>
        <v>111.11111111111111</v>
      </c>
    </row>
    <row r="57" spans="1:8" ht="15">
      <c r="A57" s="125"/>
      <c r="B57" s="126"/>
      <c r="C57" s="92"/>
      <c r="D57" s="114"/>
      <c r="E57" s="114"/>
      <c r="F57" s="93"/>
      <c r="G57" s="106"/>
      <c r="H57" s="101"/>
    </row>
    <row r="58" spans="1:8" ht="15">
      <c r="A58" s="58">
        <v>7</v>
      </c>
      <c r="B58" s="128">
        <v>710</v>
      </c>
      <c r="C58" s="79" t="s">
        <v>40</v>
      </c>
      <c r="D58" s="81">
        <f>D59+D66+D70</f>
        <v>1114780</v>
      </c>
      <c r="E58" s="81">
        <f>E59+E66+E70</f>
        <v>802336</v>
      </c>
      <c r="F58" s="80">
        <f>F59+F66+F70</f>
        <v>802336</v>
      </c>
      <c r="G58" s="91"/>
      <c r="H58" s="111">
        <f t="shared" si="0"/>
        <v>71.97258651931323</v>
      </c>
    </row>
    <row r="59" spans="1:8" ht="29.25">
      <c r="A59" s="73"/>
      <c r="B59" s="129">
        <v>71003</v>
      </c>
      <c r="C59" s="130" t="s">
        <v>41</v>
      </c>
      <c r="D59" s="114">
        <f>D60+D63</f>
        <v>960980</v>
      </c>
      <c r="E59" s="114">
        <f>E60+E63</f>
        <v>652336</v>
      </c>
      <c r="F59" s="114">
        <f>F60+F63</f>
        <v>652336</v>
      </c>
      <c r="G59" s="75"/>
      <c r="H59" s="72">
        <f t="shared" si="0"/>
        <v>67.88237008054277</v>
      </c>
    </row>
    <row r="60" spans="1:8" ht="15">
      <c r="A60" s="73"/>
      <c r="B60" s="131"/>
      <c r="C60" s="70" t="s">
        <v>33</v>
      </c>
      <c r="D60" s="67">
        <v>940980</v>
      </c>
      <c r="E60" s="67">
        <v>632336</v>
      </c>
      <c r="F60" s="67">
        <v>632336</v>
      </c>
      <c r="G60" s="75"/>
      <c r="H60" s="72">
        <f t="shared" si="0"/>
        <v>67.19972794320815</v>
      </c>
    </row>
    <row r="61" spans="1:8" ht="15">
      <c r="A61" s="73"/>
      <c r="B61" s="131"/>
      <c r="C61" s="104" t="s">
        <v>42</v>
      </c>
      <c r="D61" s="88">
        <v>414044</v>
      </c>
      <c r="E61" s="88">
        <v>460990</v>
      </c>
      <c r="F61" s="88">
        <v>460990</v>
      </c>
      <c r="G61" s="108"/>
      <c r="H61" s="90">
        <f t="shared" si="0"/>
        <v>111.33840847832597</v>
      </c>
    </row>
    <row r="62" spans="1:8" ht="15">
      <c r="A62" s="73"/>
      <c r="B62" s="131"/>
      <c r="C62" s="104" t="s">
        <v>43</v>
      </c>
      <c r="D62" s="88">
        <v>82450</v>
      </c>
      <c r="E62" s="88">
        <v>90680</v>
      </c>
      <c r="F62" s="88">
        <v>90680</v>
      </c>
      <c r="G62" s="108"/>
      <c r="H62" s="90">
        <f t="shared" si="0"/>
        <v>109.98180715585204</v>
      </c>
    </row>
    <row r="63" spans="1:8" ht="15">
      <c r="A63" s="73"/>
      <c r="B63" s="131"/>
      <c r="C63" s="70" t="s">
        <v>23</v>
      </c>
      <c r="D63" s="67">
        <f>D64</f>
        <v>20000</v>
      </c>
      <c r="E63" s="67">
        <f>E64</f>
        <v>20000</v>
      </c>
      <c r="F63" s="67">
        <f>F64</f>
        <v>20000</v>
      </c>
      <c r="G63" s="75"/>
      <c r="H63" s="72"/>
    </row>
    <row r="64" spans="1:8" ht="15">
      <c r="A64" s="73"/>
      <c r="B64" s="131"/>
      <c r="C64" s="104" t="s">
        <v>38</v>
      </c>
      <c r="D64" s="88">
        <v>20000</v>
      </c>
      <c r="E64" s="88">
        <v>20000</v>
      </c>
      <c r="F64" s="88">
        <v>20000</v>
      </c>
      <c r="G64" s="108"/>
      <c r="H64" s="90"/>
    </row>
    <row r="65" spans="1:8" ht="15">
      <c r="A65" s="73"/>
      <c r="B65" s="123"/>
      <c r="C65" s="70"/>
      <c r="D65" s="67"/>
      <c r="E65" s="67"/>
      <c r="F65" s="67"/>
      <c r="G65" s="75"/>
      <c r="H65" s="72"/>
    </row>
    <row r="66" spans="1:8" ht="29.25">
      <c r="A66" s="73"/>
      <c r="B66" s="129">
        <v>71014</v>
      </c>
      <c r="C66" s="130" t="s">
        <v>44</v>
      </c>
      <c r="D66" s="114">
        <f>D67</f>
        <v>115000</v>
      </c>
      <c r="E66" s="114">
        <f>E67</f>
        <v>100000</v>
      </c>
      <c r="F66" s="114">
        <f>F67</f>
        <v>100000</v>
      </c>
      <c r="G66" s="75"/>
      <c r="H66" s="107">
        <f t="shared" si="0"/>
        <v>86.95652173913044</v>
      </c>
    </row>
    <row r="67" spans="1:8" ht="15">
      <c r="A67" s="73"/>
      <c r="B67" s="131"/>
      <c r="C67" s="70" t="s">
        <v>33</v>
      </c>
      <c r="D67" s="67">
        <v>115000</v>
      </c>
      <c r="E67" s="67">
        <v>100000</v>
      </c>
      <c r="F67" s="67">
        <v>100000</v>
      </c>
      <c r="G67" s="75"/>
      <c r="H67" s="72">
        <f t="shared" si="0"/>
        <v>86.95652173913044</v>
      </c>
    </row>
    <row r="68" spans="1:8" ht="15">
      <c r="A68" s="73"/>
      <c r="B68" s="131"/>
      <c r="C68" s="104" t="s">
        <v>42</v>
      </c>
      <c r="D68" s="88">
        <v>15000</v>
      </c>
      <c r="E68" s="88">
        <v>0</v>
      </c>
      <c r="F68" s="88">
        <v>0</v>
      </c>
      <c r="G68" s="108"/>
      <c r="H68" s="90">
        <f t="shared" si="0"/>
        <v>0</v>
      </c>
    </row>
    <row r="69" spans="1:8" ht="15">
      <c r="A69" s="73"/>
      <c r="B69" s="131"/>
      <c r="C69" s="70"/>
      <c r="D69" s="67"/>
      <c r="E69" s="67"/>
      <c r="F69" s="67"/>
      <c r="G69" s="75"/>
      <c r="H69" s="72"/>
    </row>
    <row r="70" spans="1:8" ht="15">
      <c r="A70" s="73"/>
      <c r="B70" s="129" t="s">
        <v>45</v>
      </c>
      <c r="C70" s="132" t="s">
        <v>46</v>
      </c>
      <c r="D70" s="114">
        <f>D71</f>
        <v>38800</v>
      </c>
      <c r="E70" s="114">
        <f>E71</f>
        <v>50000</v>
      </c>
      <c r="F70" s="93">
        <f>F71</f>
        <v>50000</v>
      </c>
      <c r="G70" s="106"/>
      <c r="H70" s="107">
        <f t="shared" si="0"/>
        <v>128.8659793814433</v>
      </c>
    </row>
    <row r="71" spans="1:8" s="37" customFormat="1" ht="15">
      <c r="A71" s="73"/>
      <c r="B71" s="131"/>
      <c r="C71" s="70" t="s">
        <v>14</v>
      </c>
      <c r="D71" s="67">
        <v>38800</v>
      </c>
      <c r="E71" s="67">
        <v>50000</v>
      </c>
      <c r="F71" s="67">
        <v>50000</v>
      </c>
      <c r="G71" s="75"/>
      <c r="H71" s="72">
        <f t="shared" si="0"/>
        <v>128.8659793814433</v>
      </c>
    </row>
    <row r="72" spans="1:8" ht="15">
      <c r="A72" s="125"/>
      <c r="B72" s="129"/>
      <c r="C72" s="70"/>
      <c r="D72" s="67"/>
      <c r="E72" s="67"/>
      <c r="F72" s="67"/>
      <c r="G72" s="75"/>
      <c r="H72" s="72"/>
    </row>
    <row r="73" spans="1:8" ht="15">
      <c r="A73" s="133">
        <v>8</v>
      </c>
      <c r="B73" s="134">
        <v>750</v>
      </c>
      <c r="C73" s="58" t="s">
        <v>47</v>
      </c>
      <c r="D73" s="80">
        <f>D74+D82+D87+D95+D100</f>
        <v>10240121</v>
      </c>
      <c r="E73" s="80">
        <f>E74+E82+E87+E95+E100</f>
        <v>10266096</v>
      </c>
      <c r="F73" s="80">
        <f>F74+F82+F87+F95+F100</f>
        <v>9916173</v>
      </c>
      <c r="G73" s="80">
        <f>G74</f>
        <v>349923</v>
      </c>
      <c r="H73" s="83">
        <f t="shared" si="0"/>
        <v>100.25365911203588</v>
      </c>
    </row>
    <row r="74" spans="1:8" ht="15">
      <c r="A74" s="52"/>
      <c r="B74" s="135">
        <v>75011</v>
      </c>
      <c r="C74" s="66" t="s">
        <v>48</v>
      </c>
      <c r="D74" s="95">
        <f>D75</f>
        <v>349541</v>
      </c>
      <c r="E74" s="67">
        <f>E75</f>
        <v>349923</v>
      </c>
      <c r="F74" s="67"/>
      <c r="G74" s="67">
        <f>G75</f>
        <v>349923</v>
      </c>
      <c r="H74" s="68">
        <f>E74/D74*100</f>
        <v>100.10928617815935</v>
      </c>
    </row>
    <row r="75" spans="1:8" ht="15">
      <c r="A75" s="73"/>
      <c r="B75" s="131"/>
      <c r="C75" s="70" t="s">
        <v>33</v>
      </c>
      <c r="D75" s="67">
        <v>349541</v>
      </c>
      <c r="E75" s="67">
        <v>349923</v>
      </c>
      <c r="F75" s="67"/>
      <c r="G75" s="67">
        <v>349923</v>
      </c>
      <c r="H75" s="72">
        <f>E75/D75*100</f>
        <v>100.10928617815935</v>
      </c>
    </row>
    <row r="76" spans="1:8" ht="15">
      <c r="A76" s="73"/>
      <c r="B76" s="131"/>
      <c r="C76" s="104" t="s">
        <v>42</v>
      </c>
      <c r="D76" s="88">
        <v>291500</v>
      </c>
      <c r="E76" s="88">
        <v>290000</v>
      </c>
      <c r="F76" s="88"/>
      <c r="G76" s="88">
        <v>290000</v>
      </c>
      <c r="H76" s="90">
        <f>E76/D76*100</f>
        <v>99.48542024013722</v>
      </c>
    </row>
    <row r="77" spans="1:8" ht="15">
      <c r="A77" s="73"/>
      <c r="B77" s="131"/>
      <c r="C77" s="104" t="s">
        <v>43</v>
      </c>
      <c r="D77" s="88">
        <v>57791</v>
      </c>
      <c r="E77" s="88">
        <v>59653</v>
      </c>
      <c r="F77" s="88"/>
      <c r="G77" s="88">
        <v>59653</v>
      </c>
      <c r="H77" s="90">
        <f>E77/D77*100</f>
        <v>103.22195497568825</v>
      </c>
    </row>
    <row r="78" spans="1:8" ht="30.75" customHeight="1">
      <c r="A78" s="73"/>
      <c r="B78" s="131"/>
      <c r="C78" s="136" t="s">
        <v>328</v>
      </c>
      <c r="D78" s="67">
        <v>349541</v>
      </c>
      <c r="E78" s="67">
        <v>349923</v>
      </c>
      <c r="F78" s="67"/>
      <c r="G78" s="67"/>
      <c r="H78" s="72">
        <f>E78/D78*100</f>
        <v>100.10928617815935</v>
      </c>
    </row>
    <row r="79" spans="1:8" ht="0.75" customHeight="1" hidden="1">
      <c r="A79" s="73"/>
      <c r="B79" s="131"/>
      <c r="C79" s="70"/>
      <c r="D79" s="67"/>
      <c r="E79" s="67"/>
      <c r="F79" s="67"/>
      <c r="G79" s="77"/>
      <c r="H79" s="72"/>
    </row>
    <row r="80" spans="1:8" ht="2.25" customHeight="1" hidden="1">
      <c r="A80" s="73"/>
      <c r="B80" s="131"/>
      <c r="C80" s="97"/>
      <c r="D80" s="137"/>
      <c r="E80" s="137"/>
      <c r="F80" s="138"/>
      <c r="G80" s="139"/>
      <c r="H80" s="107" t="e">
        <f>E80/D80*100</f>
        <v>#DIV/0!</v>
      </c>
    </row>
    <row r="81" spans="1:8" ht="15">
      <c r="A81" s="73"/>
      <c r="B81" s="131"/>
      <c r="C81" s="125"/>
      <c r="D81" s="93"/>
      <c r="E81" s="93"/>
      <c r="F81" s="93"/>
      <c r="G81" s="140"/>
      <c r="H81" s="101"/>
    </row>
    <row r="82" spans="1:8" ht="29.25">
      <c r="A82" s="73"/>
      <c r="B82" s="129">
        <v>75022</v>
      </c>
      <c r="C82" s="122" t="s">
        <v>50</v>
      </c>
      <c r="D82" s="114">
        <f>D83</f>
        <v>370000</v>
      </c>
      <c r="E82" s="114">
        <f>E83</f>
        <v>376000</v>
      </c>
      <c r="F82" s="93">
        <f>F83</f>
        <v>376000</v>
      </c>
      <c r="G82" s="106"/>
      <c r="H82" s="107">
        <f>E82/D82*100</f>
        <v>101.62162162162163</v>
      </c>
    </row>
    <row r="83" spans="1:8" ht="15">
      <c r="A83" s="73"/>
      <c r="B83" s="131"/>
      <c r="C83" s="70" t="s">
        <v>33</v>
      </c>
      <c r="D83" s="67">
        <v>370000</v>
      </c>
      <c r="E83" s="67">
        <v>376000</v>
      </c>
      <c r="F83" s="67">
        <v>376000</v>
      </c>
      <c r="G83" s="75"/>
      <c r="H83" s="72">
        <f>E83/D83*100</f>
        <v>101.62162162162163</v>
      </c>
    </row>
    <row r="84" spans="1:8" ht="15">
      <c r="A84" s="73"/>
      <c r="B84" s="131"/>
      <c r="C84" s="104" t="s">
        <v>42</v>
      </c>
      <c r="D84" s="88">
        <v>7000</v>
      </c>
      <c r="E84" s="88">
        <v>8000</v>
      </c>
      <c r="F84" s="88">
        <v>8000</v>
      </c>
      <c r="G84" s="108"/>
      <c r="H84" s="90">
        <f>E84/D84*100</f>
        <v>114.28571428571428</v>
      </c>
    </row>
    <row r="85" spans="1:8" ht="15">
      <c r="A85" s="73"/>
      <c r="B85" s="131"/>
      <c r="C85" s="104" t="s">
        <v>43</v>
      </c>
      <c r="D85" s="88">
        <v>3000</v>
      </c>
      <c r="E85" s="88">
        <v>3000</v>
      </c>
      <c r="F85" s="88">
        <v>3000</v>
      </c>
      <c r="G85" s="108"/>
      <c r="H85" s="90"/>
    </row>
    <row r="86" spans="1:8" ht="15">
      <c r="A86" s="73"/>
      <c r="B86" s="131"/>
      <c r="C86" s="70"/>
      <c r="D86" s="67"/>
      <c r="E86" s="67"/>
      <c r="F86" s="67"/>
      <c r="G86" s="75"/>
      <c r="H86" s="72"/>
    </row>
    <row r="87" spans="1:8" ht="29.25">
      <c r="A87" s="73"/>
      <c r="B87" s="129">
        <v>75023</v>
      </c>
      <c r="C87" s="122" t="s">
        <v>51</v>
      </c>
      <c r="D87" s="114">
        <f>D88+D91</f>
        <v>9310580</v>
      </c>
      <c r="E87" s="114">
        <f>E88+E91</f>
        <v>9269173</v>
      </c>
      <c r="F87" s="93">
        <f>F88+F91</f>
        <v>9269173</v>
      </c>
      <c r="G87" s="106"/>
      <c r="H87" s="107">
        <f aca="true" t="shared" si="4" ref="H87:H93">E87/D87*100</f>
        <v>99.55526938171414</v>
      </c>
    </row>
    <row r="88" spans="1:8" ht="15">
      <c r="A88" s="73"/>
      <c r="B88" s="131"/>
      <c r="C88" s="70" t="s">
        <v>33</v>
      </c>
      <c r="D88" s="67">
        <v>8669620</v>
      </c>
      <c r="E88" s="67">
        <v>9134173</v>
      </c>
      <c r="F88" s="67">
        <v>9134173</v>
      </c>
      <c r="G88" s="75"/>
      <c r="H88" s="72">
        <f t="shared" si="4"/>
        <v>105.35840094490878</v>
      </c>
    </row>
    <row r="89" spans="1:8" ht="15">
      <c r="A89" s="73"/>
      <c r="B89" s="131"/>
      <c r="C89" s="104" t="s">
        <v>42</v>
      </c>
      <c r="D89" s="88">
        <v>5652000</v>
      </c>
      <c r="E89" s="88">
        <v>6081957</v>
      </c>
      <c r="F89" s="88">
        <v>6081957</v>
      </c>
      <c r="G89" s="108"/>
      <c r="H89" s="90">
        <f t="shared" si="4"/>
        <v>107.60716560509553</v>
      </c>
    </row>
    <row r="90" spans="1:8" ht="15">
      <c r="A90" s="73"/>
      <c r="B90" s="131"/>
      <c r="C90" s="104" t="s">
        <v>43</v>
      </c>
      <c r="D90" s="88">
        <v>1023400</v>
      </c>
      <c r="E90" s="88">
        <v>1100296</v>
      </c>
      <c r="F90" s="88">
        <v>1100296</v>
      </c>
      <c r="G90" s="108"/>
      <c r="H90" s="90">
        <f t="shared" si="4"/>
        <v>107.51377760406488</v>
      </c>
    </row>
    <row r="91" spans="1:8" ht="15">
      <c r="A91" s="73"/>
      <c r="B91" s="131"/>
      <c r="C91" s="70" t="s">
        <v>23</v>
      </c>
      <c r="D91" s="67">
        <f>D92+D93</f>
        <v>640960</v>
      </c>
      <c r="E91" s="67">
        <f>E92+E93</f>
        <v>135000</v>
      </c>
      <c r="F91" s="67">
        <f>F92+F93</f>
        <v>135000</v>
      </c>
      <c r="G91" s="75"/>
      <c r="H91" s="72">
        <f t="shared" si="4"/>
        <v>21.06215676485272</v>
      </c>
    </row>
    <row r="92" spans="1:8" ht="15">
      <c r="A92" s="73"/>
      <c r="B92" s="131"/>
      <c r="C92" s="104" t="s">
        <v>38</v>
      </c>
      <c r="D92" s="88">
        <v>440960</v>
      </c>
      <c r="E92" s="88">
        <v>125000</v>
      </c>
      <c r="F92" s="88">
        <v>125000</v>
      </c>
      <c r="G92" s="108"/>
      <c r="H92" s="90">
        <f t="shared" si="4"/>
        <v>28.34724238026125</v>
      </c>
    </row>
    <row r="93" spans="1:8" ht="15">
      <c r="A93" s="73"/>
      <c r="B93" s="131"/>
      <c r="C93" s="87" t="s">
        <v>31</v>
      </c>
      <c r="D93" s="88">
        <v>200000</v>
      </c>
      <c r="E93" s="88">
        <v>10000</v>
      </c>
      <c r="F93" s="88">
        <v>10000</v>
      </c>
      <c r="G93" s="108"/>
      <c r="H93" s="90">
        <f t="shared" si="4"/>
        <v>5</v>
      </c>
    </row>
    <row r="94" spans="1:8" ht="15">
      <c r="A94" s="73"/>
      <c r="B94" s="131"/>
      <c r="C94" s="70"/>
      <c r="D94" s="67"/>
      <c r="E94" s="67"/>
      <c r="F94" s="67"/>
      <c r="G94" s="75"/>
      <c r="H94" s="72"/>
    </row>
    <row r="95" spans="1:8" ht="29.25">
      <c r="A95" s="73"/>
      <c r="B95" s="126" t="s">
        <v>52</v>
      </c>
      <c r="C95" s="141" t="s">
        <v>53</v>
      </c>
      <c r="D95" s="138">
        <f>D96</f>
        <v>124000</v>
      </c>
      <c r="E95" s="138">
        <f>E96</f>
        <v>170000</v>
      </c>
      <c r="F95" s="138">
        <f>F96</f>
        <v>170000</v>
      </c>
      <c r="G95" s="138"/>
      <c r="H95" s="72">
        <f>E95/D95*100</f>
        <v>137.09677419354838</v>
      </c>
    </row>
    <row r="96" spans="1:8" ht="15">
      <c r="A96" s="73"/>
      <c r="B96" s="131"/>
      <c r="C96" s="70" t="s">
        <v>33</v>
      </c>
      <c r="D96" s="67">
        <v>124000</v>
      </c>
      <c r="E96" s="67">
        <v>170000</v>
      </c>
      <c r="F96" s="67">
        <v>170000</v>
      </c>
      <c r="G96" s="75"/>
      <c r="H96" s="72">
        <f>E96/D96*100</f>
        <v>137.09677419354838</v>
      </c>
    </row>
    <row r="97" spans="1:8" ht="14.25" customHeight="1">
      <c r="A97" s="73"/>
      <c r="B97" s="131"/>
      <c r="C97" s="104" t="s">
        <v>42</v>
      </c>
      <c r="D97" s="88">
        <v>18000</v>
      </c>
      <c r="E97" s="88">
        <v>15500</v>
      </c>
      <c r="F97" s="88">
        <v>15500</v>
      </c>
      <c r="G97" s="89"/>
      <c r="H97" s="90">
        <f>E97/D97*100</f>
        <v>86.11111111111111</v>
      </c>
    </row>
    <row r="98" spans="1:8" ht="14.25" customHeight="1">
      <c r="A98" s="73"/>
      <c r="B98" s="131"/>
      <c r="C98" s="104" t="s">
        <v>43</v>
      </c>
      <c r="D98" s="88">
        <v>1500</v>
      </c>
      <c r="E98" s="88">
        <v>3500</v>
      </c>
      <c r="F98" s="88">
        <v>3500</v>
      </c>
      <c r="G98" s="89"/>
      <c r="H98" s="90">
        <f>E98/D98*100</f>
        <v>233.33333333333334</v>
      </c>
    </row>
    <row r="99" spans="1:8" s="37" customFormat="1" ht="15" customHeight="1">
      <c r="A99" s="125"/>
      <c r="B99" s="129"/>
      <c r="C99" s="70"/>
      <c r="D99" s="77"/>
      <c r="E99" s="77"/>
      <c r="F99" s="77"/>
      <c r="G99" s="75"/>
      <c r="H99" s="72"/>
    </row>
    <row r="100" spans="1:8" ht="15">
      <c r="A100" s="73"/>
      <c r="B100" s="129">
        <v>75095</v>
      </c>
      <c r="C100" s="122" t="s">
        <v>26</v>
      </c>
      <c r="D100" s="93">
        <f>D101</f>
        <v>86000</v>
      </c>
      <c r="E100" s="93">
        <f>E101</f>
        <v>101000</v>
      </c>
      <c r="F100" s="93">
        <f>F101</f>
        <v>101000</v>
      </c>
      <c r="G100" s="106"/>
      <c r="H100" s="107">
        <f>E100/D100*100</f>
        <v>117.44186046511629</v>
      </c>
    </row>
    <row r="101" spans="1:8" ht="15">
      <c r="A101" s="73"/>
      <c r="B101" s="131"/>
      <c r="C101" s="70" t="s">
        <v>33</v>
      </c>
      <c r="D101" s="67">
        <v>86000</v>
      </c>
      <c r="E101" s="67">
        <v>101000</v>
      </c>
      <c r="F101" s="67">
        <v>101000</v>
      </c>
      <c r="G101" s="75"/>
      <c r="H101" s="72">
        <f>E101/D101*100</f>
        <v>117.44186046511629</v>
      </c>
    </row>
    <row r="102" spans="1:8" ht="15">
      <c r="A102" s="73"/>
      <c r="B102" s="131"/>
      <c r="C102" s="104" t="s">
        <v>42</v>
      </c>
      <c r="D102" s="88">
        <v>3350</v>
      </c>
      <c r="E102" s="88">
        <v>4000</v>
      </c>
      <c r="F102" s="88">
        <v>4000</v>
      </c>
      <c r="G102" s="108"/>
      <c r="H102" s="90">
        <f>E102/D102*100</f>
        <v>119.40298507462686</v>
      </c>
    </row>
    <row r="103" spans="1:8" ht="15">
      <c r="A103" s="73"/>
      <c r="B103" s="131"/>
      <c r="C103" s="104" t="s">
        <v>43</v>
      </c>
      <c r="D103" s="88">
        <v>0</v>
      </c>
      <c r="E103" s="88"/>
      <c r="F103" s="88"/>
      <c r="G103" s="108"/>
      <c r="H103" s="90"/>
    </row>
    <row r="104" spans="1:8" ht="15">
      <c r="A104" s="73"/>
      <c r="B104" s="131"/>
      <c r="C104" s="142" t="s">
        <v>22</v>
      </c>
      <c r="D104" s="143">
        <v>15000</v>
      </c>
      <c r="E104" s="143">
        <v>15000</v>
      </c>
      <c r="F104" s="143">
        <v>15000</v>
      </c>
      <c r="G104" s="144"/>
      <c r="H104" s="90">
        <f>E104/D104*100</f>
        <v>100</v>
      </c>
    </row>
    <row r="105" spans="1:8" ht="15">
      <c r="A105" s="125"/>
      <c r="B105" s="129"/>
      <c r="C105" s="92"/>
      <c r="D105" s="140"/>
      <c r="E105" s="140"/>
      <c r="F105" s="140"/>
      <c r="G105" s="106"/>
      <c r="H105" s="101"/>
    </row>
    <row r="106" spans="1:8" ht="60" customHeight="1">
      <c r="A106" s="110">
        <v>9</v>
      </c>
      <c r="B106" s="145">
        <v>751</v>
      </c>
      <c r="C106" s="146" t="s">
        <v>54</v>
      </c>
      <c r="D106" s="80">
        <f>D107+D113</f>
        <v>127838</v>
      </c>
      <c r="E106" s="80">
        <f>E107+E113</f>
        <v>7922</v>
      </c>
      <c r="F106" s="147"/>
      <c r="G106" s="80">
        <f>G107+G113</f>
        <v>7922</v>
      </c>
      <c r="H106" s="63">
        <f aca="true" t="shared" si="5" ref="H106:H111">E106/D106*100</f>
        <v>6.196905458470877</v>
      </c>
    </row>
    <row r="107" spans="1:8" ht="42.75" customHeight="1">
      <c r="A107" s="73"/>
      <c r="B107" s="126">
        <v>75101</v>
      </c>
      <c r="C107" s="122" t="s">
        <v>55</v>
      </c>
      <c r="D107" s="93">
        <f>D108</f>
        <v>7629</v>
      </c>
      <c r="E107" s="93">
        <f>E108</f>
        <v>7922</v>
      </c>
      <c r="F107" s="140"/>
      <c r="G107" s="148">
        <f>G108</f>
        <v>7922</v>
      </c>
      <c r="H107" s="107">
        <f t="shared" si="5"/>
        <v>103.84060820553151</v>
      </c>
    </row>
    <row r="108" spans="1:8" s="37" customFormat="1" ht="15">
      <c r="A108" s="73"/>
      <c r="B108" s="123"/>
      <c r="C108" s="70" t="s">
        <v>33</v>
      </c>
      <c r="D108" s="67">
        <v>7629</v>
      </c>
      <c r="E108" s="67">
        <v>7922</v>
      </c>
      <c r="F108" s="77"/>
      <c r="G108" s="67">
        <v>7922</v>
      </c>
      <c r="H108" s="72">
        <f t="shared" si="5"/>
        <v>103.84060820553151</v>
      </c>
    </row>
    <row r="109" spans="1:8" s="37" customFormat="1" ht="15">
      <c r="A109" s="73"/>
      <c r="B109" s="123"/>
      <c r="C109" s="104" t="s">
        <v>42</v>
      </c>
      <c r="D109" s="88">
        <v>1500</v>
      </c>
      <c r="E109" s="88">
        <v>1500</v>
      </c>
      <c r="F109" s="149"/>
      <c r="G109" s="88">
        <v>1500</v>
      </c>
      <c r="H109" s="90">
        <f t="shared" si="5"/>
        <v>100</v>
      </c>
    </row>
    <row r="110" spans="1:8" ht="15">
      <c r="A110" s="73"/>
      <c r="B110" s="123"/>
      <c r="C110" s="104" t="s">
        <v>43</v>
      </c>
      <c r="D110" s="88">
        <v>415</v>
      </c>
      <c r="E110" s="88">
        <v>415</v>
      </c>
      <c r="F110" s="149"/>
      <c r="G110" s="88">
        <v>415</v>
      </c>
      <c r="H110" s="90">
        <f t="shared" si="5"/>
        <v>100</v>
      </c>
    </row>
    <row r="111" spans="1:8" ht="43.5">
      <c r="A111" s="73"/>
      <c r="B111" s="123"/>
      <c r="C111" s="136" t="s">
        <v>328</v>
      </c>
      <c r="D111" s="67">
        <v>7818</v>
      </c>
      <c r="E111" s="67">
        <v>7922</v>
      </c>
      <c r="F111" s="77"/>
      <c r="G111" s="67"/>
      <c r="H111" s="72">
        <f t="shared" si="5"/>
        <v>101.33026349449987</v>
      </c>
    </row>
    <row r="112" spans="1:8" ht="15">
      <c r="A112" s="73"/>
      <c r="B112" s="123"/>
      <c r="C112" s="136"/>
      <c r="D112" s="67"/>
      <c r="E112" s="67"/>
      <c r="F112" s="77"/>
      <c r="G112" s="67"/>
      <c r="H112" s="90"/>
    </row>
    <row r="113" spans="1:8" ht="57.75">
      <c r="A113" s="73"/>
      <c r="B113" s="126" t="s">
        <v>337</v>
      </c>
      <c r="C113" s="136" t="s">
        <v>338</v>
      </c>
      <c r="D113" s="93">
        <f>D114</f>
        <v>120209</v>
      </c>
      <c r="E113" s="93"/>
      <c r="F113" s="77"/>
      <c r="G113" s="148"/>
      <c r="H113" s="90">
        <f>G113/D113*100</f>
        <v>0</v>
      </c>
    </row>
    <row r="114" spans="1:8" ht="15">
      <c r="A114" s="73"/>
      <c r="B114" s="123"/>
      <c r="C114" s="70" t="s">
        <v>0</v>
      </c>
      <c r="D114" s="67">
        <v>120209</v>
      </c>
      <c r="E114" s="67"/>
      <c r="F114" s="77"/>
      <c r="G114" s="67"/>
      <c r="H114" s="90">
        <f>G114/D114*100</f>
        <v>0</v>
      </c>
    </row>
    <row r="115" spans="1:8" ht="15">
      <c r="A115" s="73"/>
      <c r="B115" s="123"/>
      <c r="C115" s="104" t="s">
        <v>42</v>
      </c>
      <c r="D115" s="88">
        <v>15500</v>
      </c>
      <c r="E115" s="88"/>
      <c r="F115" s="149"/>
      <c r="G115" s="88"/>
      <c r="H115" s="90">
        <f>G115/D115*100</f>
        <v>0</v>
      </c>
    </row>
    <row r="116" spans="1:8" ht="15">
      <c r="A116" s="73"/>
      <c r="B116" s="123"/>
      <c r="C116" s="104" t="s">
        <v>43</v>
      </c>
      <c r="D116" s="88">
        <v>3200</v>
      </c>
      <c r="E116" s="88"/>
      <c r="F116" s="149"/>
      <c r="G116" s="88"/>
      <c r="H116" s="90">
        <f>G116/D116*100</f>
        <v>0</v>
      </c>
    </row>
    <row r="117" spans="1:8" ht="43.5">
      <c r="A117" s="73"/>
      <c r="B117" s="123"/>
      <c r="C117" s="136" t="s">
        <v>49</v>
      </c>
      <c r="D117" s="67">
        <v>120209</v>
      </c>
      <c r="E117" s="67"/>
      <c r="F117" s="77"/>
      <c r="G117" s="67"/>
      <c r="H117" s="72">
        <f>G117/D117*100</f>
        <v>0</v>
      </c>
    </row>
    <row r="118" spans="1:8" ht="15">
      <c r="A118" s="73"/>
      <c r="B118" s="123"/>
      <c r="C118" s="136"/>
      <c r="D118" s="67"/>
      <c r="E118" s="67"/>
      <c r="F118" s="77"/>
      <c r="G118" s="67"/>
      <c r="H118" s="72"/>
    </row>
    <row r="119" spans="1:8" s="37" customFormat="1" ht="29.25" customHeight="1">
      <c r="A119" s="150">
        <v>10</v>
      </c>
      <c r="B119" s="145">
        <v>754</v>
      </c>
      <c r="C119" s="151" t="s">
        <v>56</v>
      </c>
      <c r="D119" s="61">
        <f>D124+D128+D141+D120+D137</f>
        <v>1123600</v>
      </c>
      <c r="E119" s="61">
        <f>E124+E128+E141+E120+E137</f>
        <v>1077800</v>
      </c>
      <c r="F119" s="61">
        <f>F124+F128+F141+F120+F137</f>
        <v>1075600</v>
      </c>
      <c r="G119" s="152">
        <f>G128</f>
        <v>2200</v>
      </c>
      <c r="H119" s="63">
        <f>E119/D119*100</f>
        <v>95.92381630473477</v>
      </c>
    </row>
    <row r="120" spans="1:40" s="37" customFormat="1" ht="15.75" customHeight="1">
      <c r="A120" s="153"/>
      <c r="B120" s="154" t="s">
        <v>326</v>
      </c>
      <c r="C120" s="155" t="s">
        <v>327</v>
      </c>
      <c r="D120" s="156">
        <f>D121</f>
        <v>78000</v>
      </c>
      <c r="E120" s="156">
        <f>E121</f>
        <v>100000</v>
      </c>
      <c r="F120" s="156">
        <f>F121</f>
        <v>100000</v>
      </c>
      <c r="G120" s="157"/>
      <c r="H120" s="72">
        <f>E120/D120*100</f>
        <v>128.2051282051282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</row>
    <row r="121" spans="1:40" s="37" customFormat="1" ht="15" customHeight="1">
      <c r="A121" s="158"/>
      <c r="B121" s="159"/>
      <c r="C121" s="160" t="s">
        <v>33</v>
      </c>
      <c r="D121" s="156">
        <v>78000</v>
      </c>
      <c r="E121" s="156">
        <v>100000</v>
      </c>
      <c r="F121" s="156">
        <v>100000</v>
      </c>
      <c r="G121" s="157"/>
      <c r="H121" s="72">
        <f>E121/D121*100</f>
        <v>128.2051282051282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</row>
    <row r="122" spans="1:40" s="37" customFormat="1" ht="15.75" customHeight="1">
      <c r="A122" s="158"/>
      <c r="B122" s="154"/>
      <c r="C122" s="161" t="s">
        <v>22</v>
      </c>
      <c r="D122" s="156">
        <v>50000</v>
      </c>
      <c r="E122" s="156">
        <v>100000</v>
      </c>
      <c r="F122" s="156">
        <v>100000</v>
      </c>
      <c r="G122" s="157"/>
      <c r="H122" s="72">
        <f>E122/D122*100</f>
        <v>200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</row>
    <row r="123" spans="1:40" s="37" customFormat="1" ht="15.75" customHeight="1">
      <c r="A123" s="158"/>
      <c r="B123" s="162"/>
      <c r="C123" s="163"/>
      <c r="D123" s="156"/>
      <c r="E123" s="156"/>
      <c r="F123" s="156"/>
      <c r="G123" s="157"/>
      <c r="H123" s="164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</row>
    <row r="124" spans="1:8" ht="15">
      <c r="A124" s="73"/>
      <c r="B124" s="129">
        <v>75412</v>
      </c>
      <c r="C124" s="70" t="s">
        <v>57</v>
      </c>
      <c r="D124" s="67">
        <f>D125</f>
        <v>30000</v>
      </c>
      <c r="E124" s="67">
        <f>E125</f>
        <v>30000</v>
      </c>
      <c r="F124" s="67">
        <v>30000</v>
      </c>
      <c r="G124" s="86"/>
      <c r="H124" s="72">
        <f>E124/D124*100</f>
        <v>100</v>
      </c>
    </row>
    <row r="125" spans="1:8" ht="15">
      <c r="A125" s="73"/>
      <c r="B125" s="131"/>
      <c r="C125" s="70" t="s">
        <v>33</v>
      </c>
      <c r="D125" s="67">
        <v>30000</v>
      </c>
      <c r="E125" s="67">
        <v>30000</v>
      </c>
      <c r="F125" s="67">
        <v>30000</v>
      </c>
      <c r="G125" s="86"/>
      <c r="H125" s="72">
        <f>E125/D125*100</f>
        <v>100</v>
      </c>
    </row>
    <row r="126" spans="1:8" s="37" customFormat="1" ht="15">
      <c r="A126" s="73"/>
      <c r="B126" s="131"/>
      <c r="C126" s="104" t="s">
        <v>22</v>
      </c>
      <c r="D126" s="88">
        <v>30000</v>
      </c>
      <c r="E126" s="88">
        <v>30000</v>
      </c>
      <c r="F126" s="88">
        <v>30000</v>
      </c>
      <c r="G126" s="89"/>
      <c r="H126" s="90">
        <f>E126/D126*100</f>
        <v>100</v>
      </c>
    </row>
    <row r="127" spans="1:8" ht="15">
      <c r="A127" s="73"/>
      <c r="B127" s="123"/>
      <c r="C127" s="70"/>
      <c r="D127" s="67"/>
      <c r="E127" s="67"/>
      <c r="F127" s="77"/>
      <c r="G127" s="67"/>
      <c r="H127" s="72"/>
    </row>
    <row r="128" spans="1:8" ht="15">
      <c r="A128" s="73"/>
      <c r="B128" s="129">
        <v>75414</v>
      </c>
      <c r="C128" s="92" t="s">
        <v>58</v>
      </c>
      <c r="D128" s="93">
        <f>D129+D132</f>
        <v>12200</v>
      </c>
      <c r="E128" s="93">
        <f>E129+E132</f>
        <v>22200</v>
      </c>
      <c r="F128" s="93">
        <f>F132</f>
        <v>20000</v>
      </c>
      <c r="G128" s="114">
        <f>G129</f>
        <v>2200</v>
      </c>
      <c r="H128" s="107">
        <f aca="true" t="shared" si="6" ref="H128:H133">E128/D128*100</f>
        <v>181.9672131147541</v>
      </c>
    </row>
    <row r="129" spans="1:8" ht="15">
      <c r="A129" s="73"/>
      <c r="B129" s="131"/>
      <c r="C129" s="70" t="s">
        <v>33</v>
      </c>
      <c r="D129" s="67">
        <v>2200</v>
      </c>
      <c r="E129" s="67">
        <v>2200</v>
      </c>
      <c r="F129" s="77"/>
      <c r="G129" s="67">
        <v>2200</v>
      </c>
      <c r="H129" s="72">
        <f t="shared" si="6"/>
        <v>100</v>
      </c>
    </row>
    <row r="130" spans="1:8" ht="15">
      <c r="A130" s="73"/>
      <c r="B130" s="131"/>
      <c r="C130" s="104" t="s">
        <v>42</v>
      </c>
      <c r="D130" s="88">
        <v>1804</v>
      </c>
      <c r="E130" s="88">
        <v>1769</v>
      </c>
      <c r="F130" s="149"/>
      <c r="G130" s="88">
        <v>1769</v>
      </c>
      <c r="H130" s="90">
        <f t="shared" si="6"/>
        <v>98.05986696230599</v>
      </c>
    </row>
    <row r="131" spans="1:8" ht="15">
      <c r="A131" s="73"/>
      <c r="B131" s="131"/>
      <c r="C131" s="104" t="s">
        <v>43</v>
      </c>
      <c r="D131" s="88">
        <v>296</v>
      </c>
      <c r="E131" s="88">
        <v>331</v>
      </c>
      <c r="F131" s="149"/>
      <c r="G131" s="88">
        <v>331</v>
      </c>
      <c r="H131" s="90">
        <f t="shared" si="6"/>
        <v>111.82432432432432</v>
      </c>
    </row>
    <row r="132" spans="1:8" ht="15">
      <c r="A132" s="73"/>
      <c r="B132" s="131"/>
      <c r="C132" s="70" t="s">
        <v>23</v>
      </c>
      <c r="D132" s="67">
        <f>D134+D133</f>
        <v>10000</v>
      </c>
      <c r="E132" s="67">
        <v>20000</v>
      </c>
      <c r="F132" s="67">
        <v>20000</v>
      </c>
      <c r="G132" s="88"/>
      <c r="H132" s="72">
        <f t="shared" si="6"/>
        <v>200</v>
      </c>
    </row>
    <row r="133" spans="1:8" ht="15">
      <c r="A133" s="73"/>
      <c r="B133" s="131"/>
      <c r="C133" s="104" t="s">
        <v>38</v>
      </c>
      <c r="D133" s="88">
        <v>10000</v>
      </c>
      <c r="E133" s="67">
        <v>0</v>
      </c>
      <c r="F133" s="67"/>
      <c r="G133" s="88"/>
      <c r="H133" s="72">
        <f t="shared" si="6"/>
        <v>0</v>
      </c>
    </row>
    <row r="134" spans="1:8" s="37" customFormat="1" ht="15">
      <c r="A134" s="73"/>
      <c r="B134" s="131"/>
      <c r="C134" s="104" t="s">
        <v>31</v>
      </c>
      <c r="D134" s="88">
        <v>0</v>
      </c>
      <c r="E134" s="88">
        <v>20000</v>
      </c>
      <c r="F134" s="88">
        <v>20000</v>
      </c>
      <c r="G134" s="88"/>
      <c r="H134" s="72"/>
    </row>
    <row r="135" spans="1:8" ht="43.5">
      <c r="A135" s="73"/>
      <c r="B135" s="131"/>
      <c r="C135" s="136" t="s">
        <v>328</v>
      </c>
      <c r="D135" s="67">
        <v>12200</v>
      </c>
      <c r="E135" s="67">
        <v>2200</v>
      </c>
      <c r="F135" s="77"/>
      <c r="G135" s="67"/>
      <c r="H135" s="72">
        <f>E135/D135*100</f>
        <v>18.0327868852459</v>
      </c>
    </row>
    <row r="136" spans="1:8" ht="15">
      <c r="A136" s="125"/>
      <c r="B136" s="129"/>
      <c r="C136" s="117"/>
      <c r="D136" s="88"/>
      <c r="E136" s="88"/>
      <c r="F136" s="149"/>
      <c r="G136" s="88"/>
      <c r="H136" s="90"/>
    </row>
    <row r="137" spans="1:8" ht="29.25">
      <c r="A137" s="73"/>
      <c r="B137" s="126" t="s">
        <v>293</v>
      </c>
      <c r="C137" s="216" t="s">
        <v>294</v>
      </c>
      <c r="D137" s="93">
        <f>D138</f>
        <v>15000</v>
      </c>
      <c r="E137" s="93">
        <f>E138</f>
        <v>10000</v>
      </c>
      <c r="F137" s="93">
        <f>F138</f>
        <v>10000</v>
      </c>
      <c r="G137" s="143"/>
      <c r="H137" s="101">
        <f>E137/D137*100</f>
        <v>66.66666666666666</v>
      </c>
    </row>
    <row r="138" spans="1:8" ht="15">
      <c r="A138" s="73"/>
      <c r="B138" s="131"/>
      <c r="C138" s="70" t="s">
        <v>33</v>
      </c>
      <c r="D138" s="67">
        <v>15000</v>
      </c>
      <c r="E138" s="67">
        <v>10000</v>
      </c>
      <c r="F138" s="67">
        <v>10000</v>
      </c>
      <c r="G138" s="88"/>
      <c r="H138" s="72">
        <f>E138/D138*100</f>
        <v>66.66666666666666</v>
      </c>
    </row>
    <row r="139" spans="1:8" ht="15">
      <c r="A139" s="125"/>
      <c r="B139" s="129"/>
      <c r="C139" s="104" t="s">
        <v>22</v>
      </c>
      <c r="D139" s="88">
        <v>15000</v>
      </c>
      <c r="E139" s="88">
        <v>10000</v>
      </c>
      <c r="F139" s="88">
        <v>10000</v>
      </c>
      <c r="G139" s="88"/>
      <c r="H139" s="90">
        <f>E139/D139*100</f>
        <v>66.66666666666666</v>
      </c>
    </row>
    <row r="140" spans="1:8" ht="15">
      <c r="A140" s="73"/>
      <c r="B140" s="131"/>
      <c r="C140" s="165"/>
      <c r="D140" s="143"/>
      <c r="E140" s="143"/>
      <c r="F140" s="166"/>
      <c r="G140" s="143"/>
      <c r="H140" s="167"/>
    </row>
    <row r="141" spans="1:8" ht="15">
      <c r="A141" s="73"/>
      <c r="B141" s="129">
        <v>75416</v>
      </c>
      <c r="C141" s="92" t="s">
        <v>59</v>
      </c>
      <c r="D141" s="93">
        <f>D142+D145</f>
        <v>988400</v>
      </c>
      <c r="E141" s="93">
        <f>E142+E145</f>
        <v>915600</v>
      </c>
      <c r="F141" s="93">
        <f>F142+F145</f>
        <v>915600</v>
      </c>
      <c r="G141" s="148"/>
      <c r="H141" s="107">
        <f aca="true" t="shared" si="7" ref="H141:H146">E141/D141*100</f>
        <v>92.63456090651559</v>
      </c>
    </row>
    <row r="142" spans="1:8" s="37" customFormat="1" ht="15">
      <c r="A142" s="73"/>
      <c r="B142" s="131"/>
      <c r="C142" s="66" t="s">
        <v>33</v>
      </c>
      <c r="D142" s="67">
        <v>838400</v>
      </c>
      <c r="E142" s="67">
        <v>845600</v>
      </c>
      <c r="F142" s="67">
        <v>845600</v>
      </c>
      <c r="G142" s="168"/>
      <c r="H142" s="72">
        <f t="shared" si="7"/>
        <v>100.8587786259542</v>
      </c>
    </row>
    <row r="143" spans="1:8" ht="15">
      <c r="A143" s="73"/>
      <c r="B143" s="131"/>
      <c r="C143" s="142" t="s">
        <v>42</v>
      </c>
      <c r="D143" s="143">
        <v>591100</v>
      </c>
      <c r="E143" s="143">
        <v>617200</v>
      </c>
      <c r="F143" s="143">
        <v>617200</v>
      </c>
      <c r="G143" s="169"/>
      <c r="H143" s="167">
        <f t="shared" si="7"/>
        <v>104.4154965318897</v>
      </c>
    </row>
    <row r="144" spans="1:8" ht="15">
      <c r="A144" s="73"/>
      <c r="B144" s="131"/>
      <c r="C144" s="104" t="s">
        <v>43</v>
      </c>
      <c r="D144" s="88">
        <v>117100</v>
      </c>
      <c r="E144" s="88">
        <v>117900</v>
      </c>
      <c r="F144" s="88">
        <v>117900</v>
      </c>
      <c r="G144" s="88"/>
      <c r="H144" s="167">
        <f t="shared" si="7"/>
        <v>100.68317677198975</v>
      </c>
    </row>
    <row r="145" spans="1:8" ht="15">
      <c r="A145" s="73"/>
      <c r="B145" s="131"/>
      <c r="C145" s="70" t="s">
        <v>23</v>
      </c>
      <c r="D145" s="67">
        <f>D146+D147</f>
        <v>150000</v>
      </c>
      <c r="E145" s="67">
        <v>70000</v>
      </c>
      <c r="F145" s="67">
        <v>70000</v>
      </c>
      <c r="G145" s="67"/>
      <c r="H145" s="72">
        <f t="shared" si="7"/>
        <v>46.666666666666664</v>
      </c>
    </row>
    <row r="146" spans="1:8" ht="15">
      <c r="A146" s="73"/>
      <c r="B146" s="131"/>
      <c r="C146" s="104" t="s">
        <v>31</v>
      </c>
      <c r="D146" s="67">
        <v>150000</v>
      </c>
      <c r="E146" s="67">
        <v>0</v>
      </c>
      <c r="F146" s="67">
        <v>0</v>
      </c>
      <c r="G146" s="67"/>
      <c r="H146" s="72">
        <f t="shared" si="7"/>
        <v>0</v>
      </c>
    </row>
    <row r="147" spans="1:8" ht="15">
      <c r="A147" s="73"/>
      <c r="B147" s="131"/>
      <c r="C147" s="104" t="s">
        <v>295</v>
      </c>
      <c r="D147" s="88">
        <v>0</v>
      </c>
      <c r="E147" s="88">
        <v>70000</v>
      </c>
      <c r="F147" s="88">
        <v>70000</v>
      </c>
      <c r="G147" s="88"/>
      <c r="H147" s="72"/>
    </row>
    <row r="148" spans="1:8" ht="15">
      <c r="A148" s="125"/>
      <c r="B148" s="129"/>
      <c r="C148" s="70"/>
      <c r="D148" s="67"/>
      <c r="E148" s="67"/>
      <c r="F148" s="67"/>
      <c r="G148" s="67"/>
      <c r="H148" s="72"/>
    </row>
    <row r="149" spans="1:8" ht="120.75" customHeight="1">
      <c r="A149" s="170">
        <v>11</v>
      </c>
      <c r="B149" s="171" t="s">
        <v>60</v>
      </c>
      <c r="C149" s="146" t="s">
        <v>61</v>
      </c>
      <c r="D149" s="61">
        <f aca="true" t="shared" si="8" ref="D149:F150">D150</f>
        <v>76000</v>
      </c>
      <c r="E149" s="61">
        <f t="shared" si="8"/>
        <v>59980</v>
      </c>
      <c r="F149" s="61">
        <f t="shared" si="8"/>
        <v>59980</v>
      </c>
      <c r="G149" s="172"/>
      <c r="H149" s="83">
        <f aca="true" t="shared" si="9" ref="H149:H157">E149/D149*100</f>
        <v>78.92105263157895</v>
      </c>
    </row>
    <row r="150" spans="1:8" ht="43.5">
      <c r="A150" s="52"/>
      <c r="B150" s="173" t="s">
        <v>62</v>
      </c>
      <c r="C150" s="122" t="s">
        <v>63</v>
      </c>
      <c r="D150" s="114">
        <f t="shared" si="8"/>
        <v>76000</v>
      </c>
      <c r="E150" s="114">
        <f t="shared" si="8"/>
        <v>59980</v>
      </c>
      <c r="F150" s="67">
        <f t="shared" si="8"/>
        <v>59980</v>
      </c>
      <c r="G150" s="94"/>
      <c r="H150" s="68">
        <f t="shared" si="9"/>
        <v>78.92105263157895</v>
      </c>
    </row>
    <row r="151" spans="1:8" ht="15">
      <c r="A151" s="73"/>
      <c r="B151" s="131"/>
      <c r="C151" s="97" t="s">
        <v>33</v>
      </c>
      <c r="D151" s="137">
        <v>76000</v>
      </c>
      <c r="E151" s="137">
        <v>59980</v>
      </c>
      <c r="F151" s="174">
        <v>59980</v>
      </c>
      <c r="G151" s="100"/>
      <c r="H151" s="68">
        <f t="shared" si="9"/>
        <v>78.92105263157895</v>
      </c>
    </row>
    <row r="152" spans="1:8" s="38" customFormat="1" ht="15">
      <c r="A152" s="125"/>
      <c r="B152" s="126"/>
      <c r="C152" s="175" t="s">
        <v>42</v>
      </c>
      <c r="D152" s="118">
        <v>34050</v>
      </c>
      <c r="E152" s="118">
        <v>27500</v>
      </c>
      <c r="F152" s="88">
        <v>27500</v>
      </c>
      <c r="G152" s="176"/>
      <c r="H152" s="90">
        <f t="shared" si="9"/>
        <v>80.76358296622614</v>
      </c>
    </row>
    <row r="153" spans="1:8" s="38" customFormat="1" ht="15">
      <c r="A153" s="125"/>
      <c r="B153" s="126"/>
      <c r="C153" s="104" t="s">
        <v>43</v>
      </c>
      <c r="D153" s="177">
        <v>7000</v>
      </c>
      <c r="E153" s="177">
        <v>5700</v>
      </c>
      <c r="F153" s="143">
        <v>5700</v>
      </c>
      <c r="G153" s="144"/>
      <c r="H153" s="90">
        <f t="shared" si="9"/>
        <v>81.42857142857143</v>
      </c>
    </row>
    <row r="154" spans="1:8" ht="15">
      <c r="A154" s="178">
        <v>12</v>
      </c>
      <c r="B154" s="179" t="s">
        <v>64</v>
      </c>
      <c r="C154" s="58" t="s">
        <v>65</v>
      </c>
      <c r="D154" s="61">
        <f aca="true" t="shared" si="10" ref="D154:F155">D155</f>
        <v>500000</v>
      </c>
      <c r="E154" s="61">
        <f t="shared" si="10"/>
        <v>610000</v>
      </c>
      <c r="F154" s="61">
        <f t="shared" si="10"/>
        <v>610000</v>
      </c>
      <c r="G154" s="172"/>
      <c r="H154" s="63">
        <f t="shared" si="9"/>
        <v>122</v>
      </c>
    </row>
    <row r="155" spans="1:8" ht="57">
      <c r="A155" s="73"/>
      <c r="B155" s="126" t="s">
        <v>66</v>
      </c>
      <c r="C155" s="180" t="s">
        <v>67</v>
      </c>
      <c r="D155" s="93">
        <f t="shared" si="10"/>
        <v>500000</v>
      </c>
      <c r="E155" s="93">
        <f t="shared" si="10"/>
        <v>610000</v>
      </c>
      <c r="F155" s="93">
        <f t="shared" si="10"/>
        <v>610000</v>
      </c>
      <c r="G155" s="148"/>
      <c r="H155" s="107">
        <f t="shared" si="9"/>
        <v>122</v>
      </c>
    </row>
    <row r="156" spans="1:8" ht="15">
      <c r="A156" s="73"/>
      <c r="B156" s="123"/>
      <c r="C156" s="70" t="s">
        <v>33</v>
      </c>
      <c r="D156" s="67">
        <v>500000</v>
      </c>
      <c r="E156" s="67">
        <v>610000</v>
      </c>
      <c r="F156" s="67">
        <v>610000</v>
      </c>
      <c r="G156" s="67"/>
      <c r="H156" s="72">
        <f t="shared" si="9"/>
        <v>122</v>
      </c>
    </row>
    <row r="157" spans="1:8" ht="29.25">
      <c r="A157" s="73"/>
      <c r="B157" s="123"/>
      <c r="C157" s="117" t="s">
        <v>68</v>
      </c>
      <c r="D157" s="88">
        <v>490000</v>
      </c>
      <c r="E157" s="88">
        <v>600000</v>
      </c>
      <c r="F157" s="88">
        <v>600000</v>
      </c>
      <c r="G157" s="88"/>
      <c r="H157" s="90">
        <f t="shared" si="9"/>
        <v>122.44897959183673</v>
      </c>
    </row>
    <row r="158" spans="1:8" ht="15">
      <c r="A158" s="73"/>
      <c r="B158" s="123"/>
      <c r="C158" s="97"/>
      <c r="D158" s="137"/>
      <c r="E158" s="93"/>
      <c r="F158" s="93"/>
      <c r="G158" s="181"/>
      <c r="H158" s="101"/>
    </row>
    <row r="159" spans="1:8" ht="15">
      <c r="A159" s="58">
        <v>13</v>
      </c>
      <c r="B159" s="128">
        <v>758</v>
      </c>
      <c r="C159" s="79" t="s">
        <v>69</v>
      </c>
      <c r="D159" s="80">
        <f>D160+D163</f>
        <v>406208</v>
      </c>
      <c r="E159" s="80">
        <f>E160+E163</f>
        <v>733464</v>
      </c>
      <c r="F159" s="80">
        <f>F160+F163</f>
        <v>733464</v>
      </c>
      <c r="G159" s="182"/>
      <c r="H159" s="83">
        <f>E159/D159*100</f>
        <v>180.5636521191114</v>
      </c>
    </row>
    <row r="160" spans="1:8" ht="15">
      <c r="A160" s="183"/>
      <c r="B160" s="184" t="s">
        <v>70</v>
      </c>
      <c r="C160" s="185" t="s">
        <v>71</v>
      </c>
      <c r="D160" s="174">
        <f>D161</f>
        <v>3000</v>
      </c>
      <c r="E160" s="67">
        <f>E161</f>
        <v>3000</v>
      </c>
      <c r="F160" s="67">
        <f>F161</f>
        <v>3000</v>
      </c>
      <c r="G160" s="186"/>
      <c r="H160" s="72">
        <f>E160/D160*100</f>
        <v>100</v>
      </c>
    </row>
    <row r="161" spans="1:8" s="38" customFormat="1" ht="15">
      <c r="A161" s="183"/>
      <c r="B161" s="187"/>
      <c r="C161" s="185" t="s">
        <v>14</v>
      </c>
      <c r="D161" s="188">
        <v>3000</v>
      </c>
      <c r="E161" s="188">
        <v>3000</v>
      </c>
      <c r="F161" s="188">
        <v>3000</v>
      </c>
      <c r="G161" s="186"/>
      <c r="H161" s="72">
        <f>E161/D161*100</f>
        <v>100</v>
      </c>
    </row>
    <row r="162" spans="1:8" s="38" customFormat="1" ht="15">
      <c r="A162" s="183"/>
      <c r="B162" s="189"/>
      <c r="C162" s="185"/>
      <c r="D162" s="190"/>
      <c r="E162" s="191"/>
      <c r="F162" s="191"/>
      <c r="G162" s="186"/>
      <c r="H162" s="192"/>
    </row>
    <row r="163" spans="1:8" ht="15">
      <c r="A163" s="73"/>
      <c r="B163" s="126">
        <v>75818</v>
      </c>
      <c r="C163" s="70" t="s">
        <v>72</v>
      </c>
      <c r="D163" s="67">
        <f>D164</f>
        <v>403208</v>
      </c>
      <c r="E163" s="67">
        <f>E164</f>
        <v>730464</v>
      </c>
      <c r="F163" s="67">
        <f>F164</f>
        <v>730464</v>
      </c>
      <c r="G163" s="67"/>
      <c r="H163" s="72">
        <f>E163/D163*100</f>
        <v>181.16307216126663</v>
      </c>
    </row>
    <row r="164" spans="1:8" ht="15">
      <c r="A164" s="73"/>
      <c r="B164" s="123"/>
      <c r="C164" s="70" t="s">
        <v>14</v>
      </c>
      <c r="D164" s="67">
        <v>403208</v>
      </c>
      <c r="E164" s="67">
        <v>730464</v>
      </c>
      <c r="F164" s="67">
        <v>730464</v>
      </c>
      <c r="G164" s="67"/>
      <c r="H164" s="72">
        <f>E164/D164*100</f>
        <v>181.16307216126663</v>
      </c>
    </row>
    <row r="165" spans="1:8" ht="15">
      <c r="A165" s="125"/>
      <c r="B165" s="126"/>
      <c r="C165" s="70"/>
      <c r="D165" s="67"/>
      <c r="E165" s="67"/>
      <c r="F165" s="67"/>
      <c r="G165" s="67"/>
      <c r="H165" s="72"/>
    </row>
    <row r="166" spans="1:8" ht="15">
      <c r="A166" s="193">
        <v>14</v>
      </c>
      <c r="B166" s="128">
        <v>801</v>
      </c>
      <c r="C166" s="79" t="s">
        <v>73</v>
      </c>
      <c r="D166" s="80">
        <f>D167+D173+D187+D195+D205+D210+D178+D198</f>
        <v>27572060</v>
      </c>
      <c r="E166" s="80">
        <f>E167+E173+E187+E195+E205+E210+E178+E198</f>
        <v>28120504</v>
      </c>
      <c r="F166" s="80">
        <f>F167+F173+F187+F195+F205+F210+F178+F198</f>
        <v>28120504</v>
      </c>
      <c r="G166" s="182"/>
      <c r="H166" s="83">
        <f aca="true" t="shared" si="11" ref="H166:H171">E166/D166*100</f>
        <v>101.98912957537449</v>
      </c>
    </row>
    <row r="167" spans="1:8" ht="15">
      <c r="A167" s="52"/>
      <c r="B167" s="135">
        <v>80101</v>
      </c>
      <c r="C167" s="66" t="s">
        <v>74</v>
      </c>
      <c r="D167" s="67">
        <f>D168</f>
        <v>11727423</v>
      </c>
      <c r="E167" s="67">
        <f>E168</f>
        <v>11330095</v>
      </c>
      <c r="F167" s="67">
        <f>F168</f>
        <v>11330095</v>
      </c>
      <c r="G167" s="194"/>
      <c r="H167" s="68">
        <f t="shared" si="11"/>
        <v>96.61197519693798</v>
      </c>
    </row>
    <row r="168" spans="1:8" ht="15">
      <c r="A168" s="73"/>
      <c r="B168" s="131"/>
      <c r="C168" s="70" t="s">
        <v>33</v>
      </c>
      <c r="D168" s="67">
        <v>11727423</v>
      </c>
      <c r="E168" s="67">
        <v>11330095</v>
      </c>
      <c r="F168" s="67">
        <v>11330095</v>
      </c>
      <c r="G168" s="67"/>
      <c r="H168" s="72">
        <f t="shared" si="11"/>
        <v>96.61197519693798</v>
      </c>
    </row>
    <row r="169" spans="1:8" ht="15">
      <c r="A169" s="73"/>
      <c r="B169" s="131"/>
      <c r="C169" s="104" t="s">
        <v>42</v>
      </c>
      <c r="D169" s="88">
        <v>8235363</v>
      </c>
      <c r="E169" s="88">
        <v>7900045</v>
      </c>
      <c r="F169" s="88">
        <v>7900045</v>
      </c>
      <c r="G169" s="88"/>
      <c r="H169" s="90">
        <f t="shared" si="11"/>
        <v>95.92831548530405</v>
      </c>
    </row>
    <row r="170" spans="1:8" ht="15">
      <c r="A170" s="73"/>
      <c r="B170" s="131"/>
      <c r="C170" s="104" t="s">
        <v>43</v>
      </c>
      <c r="D170" s="88">
        <v>1552857</v>
      </c>
      <c r="E170" s="88">
        <v>1503145</v>
      </c>
      <c r="F170" s="88">
        <v>1503145</v>
      </c>
      <c r="G170" s="88"/>
      <c r="H170" s="90">
        <f t="shared" si="11"/>
        <v>96.79867495847975</v>
      </c>
    </row>
    <row r="171" spans="1:8" ht="15">
      <c r="A171" s="73"/>
      <c r="B171" s="131"/>
      <c r="C171" s="104" t="s">
        <v>22</v>
      </c>
      <c r="D171" s="88">
        <v>151000</v>
      </c>
      <c r="E171" s="88">
        <v>189010</v>
      </c>
      <c r="F171" s="88">
        <v>189010</v>
      </c>
      <c r="G171" s="88"/>
      <c r="H171" s="90">
        <f t="shared" si="11"/>
        <v>125.17218543046357</v>
      </c>
    </row>
    <row r="172" spans="1:8" ht="15">
      <c r="A172" s="73"/>
      <c r="B172" s="131"/>
      <c r="C172" s="70"/>
      <c r="D172" s="67"/>
      <c r="E172" s="67"/>
      <c r="F172" s="67"/>
      <c r="G172" s="86"/>
      <c r="H172" s="72"/>
    </row>
    <row r="173" spans="1:8" ht="29.25">
      <c r="A173" s="73"/>
      <c r="B173" s="126" t="s">
        <v>76</v>
      </c>
      <c r="C173" s="195" t="s">
        <v>77</v>
      </c>
      <c r="D173" s="138">
        <f>D174</f>
        <v>159148</v>
      </c>
      <c r="E173" s="138">
        <f>E174</f>
        <v>125840</v>
      </c>
      <c r="F173" s="138">
        <f>F174</f>
        <v>125840</v>
      </c>
      <c r="G173" s="196"/>
      <c r="H173" s="72">
        <f>E173/D173*100</f>
        <v>79.07105335913741</v>
      </c>
    </row>
    <row r="174" spans="1:8" ht="15">
      <c r="A174" s="125"/>
      <c r="B174" s="126"/>
      <c r="C174" s="70" t="s">
        <v>33</v>
      </c>
      <c r="D174" s="67">
        <v>159148</v>
      </c>
      <c r="E174" s="67">
        <v>125840</v>
      </c>
      <c r="F174" s="67">
        <v>125840</v>
      </c>
      <c r="G174" s="86"/>
      <c r="H174" s="72">
        <f>E174/D174*100</f>
        <v>79.07105335913741</v>
      </c>
    </row>
    <row r="175" spans="1:8" ht="15">
      <c r="A175" s="73"/>
      <c r="B175" s="131"/>
      <c r="C175" s="214" t="s">
        <v>42</v>
      </c>
      <c r="D175" s="143">
        <v>126544</v>
      </c>
      <c r="E175" s="143">
        <v>102795</v>
      </c>
      <c r="F175" s="143">
        <v>102795</v>
      </c>
      <c r="G175" s="265"/>
      <c r="H175" s="167">
        <f>E175/D175*100</f>
        <v>81.23261474269819</v>
      </c>
    </row>
    <row r="176" spans="1:8" ht="15">
      <c r="A176" s="73"/>
      <c r="B176" s="131"/>
      <c r="C176" s="104" t="s">
        <v>43</v>
      </c>
      <c r="D176" s="88">
        <v>24704</v>
      </c>
      <c r="E176" s="88">
        <v>17660</v>
      </c>
      <c r="F176" s="88">
        <v>17660</v>
      </c>
      <c r="G176" s="89"/>
      <c r="H176" s="90">
        <f>E176/D176*100</f>
        <v>71.48639896373057</v>
      </c>
    </row>
    <row r="177" spans="1:8" ht="15">
      <c r="A177" s="125"/>
      <c r="B177" s="126"/>
      <c r="C177" s="92"/>
      <c r="D177" s="93"/>
      <c r="E177" s="93"/>
      <c r="F177" s="93"/>
      <c r="G177" s="197"/>
      <c r="H177" s="101"/>
    </row>
    <row r="178" spans="1:8" ht="15">
      <c r="A178" s="198"/>
      <c r="B178" s="199" t="s">
        <v>78</v>
      </c>
      <c r="C178" s="200" t="s">
        <v>79</v>
      </c>
      <c r="D178" s="201">
        <f>D179+D183</f>
        <v>7081818</v>
      </c>
      <c r="E178" s="201">
        <f>E179+E183</f>
        <v>7100000</v>
      </c>
      <c r="F178" s="201">
        <f>F179+F183</f>
        <v>7100000</v>
      </c>
      <c r="G178" s="202"/>
      <c r="H178" s="203">
        <f aca="true" t="shared" si="12" ref="H178:H185">E178/D178*100</f>
        <v>100.25674198348504</v>
      </c>
    </row>
    <row r="179" spans="1:8" ht="15">
      <c r="A179" s="73"/>
      <c r="B179" s="131"/>
      <c r="C179" s="70" t="s">
        <v>33</v>
      </c>
      <c r="D179" s="67">
        <v>7053818</v>
      </c>
      <c r="E179" s="67">
        <v>7072000</v>
      </c>
      <c r="F179" s="67">
        <v>7072000</v>
      </c>
      <c r="G179" s="86"/>
      <c r="H179" s="72">
        <f t="shared" si="12"/>
        <v>100.25776111603673</v>
      </c>
    </row>
    <row r="180" spans="1:8" ht="15">
      <c r="A180" s="73"/>
      <c r="B180" s="131"/>
      <c r="C180" s="104" t="s">
        <v>42</v>
      </c>
      <c r="D180" s="88">
        <v>4182392</v>
      </c>
      <c r="E180" s="88">
        <v>4125685</v>
      </c>
      <c r="F180" s="88">
        <v>4125685</v>
      </c>
      <c r="G180" s="89"/>
      <c r="H180" s="90">
        <f t="shared" si="12"/>
        <v>98.64414908980315</v>
      </c>
    </row>
    <row r="181" spans="1:8" s="37" customFormat="1" ht="15">
      <c r="A181" s="73"/>
      <c r="B181" s="131"/>
      <c r="C181" s="104" t="s">
        <v>43</v>
      </c>
      <c r="D181" s="88">
        <v>799569</v>
      </c>
      <c r="E181" s="88">
        <v>813685</v>
      </c>
      <c r="F181" s="88">
        <v>813685</v>
      </c>
      <c r="G181" s="89"/>
      <c r="H181" s="90">
        <f t="shared" si="12"/>
        <v>101.76545113679995</v>
      </c>
    </row>
    <row r="182" spans="1:8" ht="15">
      <c r="A182" s="73"/>
      <c r="B182" s="131"/>
      <c r="C182" s="104" t="s">
        <v>22</v>
      </c>
      <c r="D182" s="88">
        <v>336760</v>
      </c>
      <c r="E182" s="88">
        <v>412135</v>
      </c>
      <c r="F182" s="88">
        <v>412135</v>
      </c>
      <c r="G182" s="89"/>
      <c r="H182" s="90">
        <f t="shared" si="12"/>
        <v>122.38240883715406</v>
      </c>
    </row>
    <row r="183" spans="1:8" ht="15">
      <c r="A183" s="73"/>
      <c r="B183" s="131"/>
      <c r="C183" s="70" t="s">
        <v>75</v>
      </c>
      <c r="D183" s="67">
        <f>D184+D185</f>
        <v>28000</v>
      </c>
      <c r="E183" s="67">
        <v>28000</v>
      </c>
      <c r="F183" s="67">
        <v>28000</v>
      </c>
      <c r="G183" s="86"/>
      <c r="H183" s="72">
        <f t="shared" si="12"/>
        <v>100</v>
      </c>
    </row>
    <row r="184" spans="1:8" ht="15">
      <c r="A184" s="73"/>
      <c r="B184" s="131"/>
      <c r="C184" s="104" t="s">
        <v>31</v>
      </c>
      <c r="D184" s="88">
        <v>0</v>
      </c>
      <c r="E184" s="88"/>
      <c r="F184" s="88"/>
      <c r="G184" s="89"/>
      <c r="H184" s="90"/>
    </row>
    <row r="185" spans="1:8" ht="15">
      <c r="A185" s="73"/>
      <c r="B185" s="131"/>
      <c r="C185" s="142" t="s">
        <v>38</v>
      </c>
      <c r="D185" s="143">
        <v>28000</v>
      </c>
      <c r="E185" s="204">
        <v>28000</v>
      </c>
      <c r="F185" s="204">
        <v>28000</v>
      </c>
      <c r="G185" s="205"/>
      <c r="H185" s="206">
        <f t="shared" si="12"/>
        <v>100</v>
      </c>
    </row>
    <row r="186" spans="1:8" ht="15">
      <c r="A186" s="207"/>
      <c r="B186" s="199"/>
      <c r="C186" s="208"/>
      <c r="D186" s="209"/>
      <c r="E186" s="209"/>
      <c r="F186" s="209"/>
      <c r="G186" s="210"/>
      <c r="H186" s="164"/>
    </row>
    <row r="187" spans="1:8" ht="15">
      <c r="A187" s="198"/>
      <c r="B187" s="211">
        <v>80110</v>
      </c>
      <c r="C187" s="200" t="s">
        <v>80</v>
      </c>
      <c r="D187" s="156">
        <f>D188</f>
        <v>8331372</v>
      </c>
      <c r="E187" s="156">
        <f>E188+E192</f>
        <v>8911759</v>
      </c>
      <c r="F187" s="156">
        <f>F188+F192</f>
        <v>8911759</v>
      </c>
      <c r="G187" s="212"/>
      <c r="H187" s="203">
        <f>E187/D187*100</f>
        <v>106.96628358450444</v>
      </c>
    </row>
    <row r="188" spans="1:8" ht="15">
      <c r="A188" s="73"/>
      <c r="B188" s="131"/>
      <c r="C188" s="52" t="s">
        <v>33</v>
      </c>
      <c r="D188" s="174">
        <v>8331372</v>
      </c>
      <c r="E188" s="174">
        <v>8411759</v>
      </c>
      <c r="F188" s="174">
        <v>8411759</v>
      </c>
      <c r="G188" s="196"/>
      <c r="H188" s="68">
        <f>E188/D188*100</f>
        <v>100.96487109206022</v>
      </c>
    </row>
    <row r="189" spans="1:8" ht="15">
      <c r="A189" s="73"/>
      <c r="B189" s="131"/>
      <c r="C189" s="104" t="s">
        <v>42</v>
      </c>
      <c r="D189" s="88">
        <v>5593770</v>
      </c>
      <c r="E189" s="88">
        <v>5437685</v>
      </c>
      <c r="F189" s="88">
        <v>5437685</v>
      </c>
      <c r="G189" s="89"/>
      <c r="H189" s="90">
        <f>E189/D189*100</f>
        <v>97.20966360790665</v>
      </c>
    </row>
    <row r="190" spans="1:8" ht="15">
      <c r="A190" s="73"/>
      <c r="B190" s="131"/>
      <c r="C190" s="104" t="s">
        <v>43</v>
      </c>
      <c r="D190" s="88">
        <v>1015472</v>
      </c>
      <c r="E190" s="88">
        <v>1083625</v>
      </c>
      <c r="F190" s="88">
        <v>1083625</v>
      </c>
      <c r="G190" s="89"/>
      <c r="H190" s="90">
        <f>E190/D190*100</f>
        <v>106.71146028644807</v>
      </c>
    </row>
    <row r="191" spans="1:8" ht="15">
      <c r="A191" s="73"/>
      <c r="B191" s="131"/>
      <c r="C191" s="104" t="s">
        <v>22</v>
      </c>
      <c r="D191" s="88">
        <v>500200</v>
      </c>
      <c r="E191" s="88">
        <v>570000</v>
      </c>
      <c r="F191" s="88">
        <v>570000</v>
      </c>
      <c r="G191" s="89"/>
      <c r="H191" s="90">
        <f>E191/D191*100</f>
        <v>113.95441823270691</v>
      </c>
    </row>
    <row r="192" spans="1:8" ht="15">
      <c r="A192" s="73"/>
      <c r="B192" s="131"/>
      <c r="C192" s="70" t="s">
        <v>75</v>
      </c>
      <c r="D192" s="88"/>
      <c r="E192" s="88">
        <v>500000</v>
      </c>
      <c r="F192" s="88">
        <v>500000</v>
      </c>
      <c r="G192" s="89"/>
      <c r="H192" s="90"/>
    </row>
    <row r="193" spans="1:8" ht="15">
      <c r="A193" s="73"/>
      <c r="B193" s="131"/>
      <c r="C193" s="104" t="s">
        <v>31</v>
      </c>
      <c r="D193" s="88"/>
      <c r="E193" s="88">
        <v>500000</v>
      </c>
      <c r="F193" s="88">
        <v>500000</v>
      </c>
      <c r="G193" s="89"/>
      <c r="H193" s="90"/>
    </row>
    <row r="194" spans="1:8" ht="15">
      <c r="A194" s="73"/>
      <c r="B194" s="131"/>
      <c r="C194" s="70"/>
      <c r="D194" s="67"/>
      <c r="E194" s="67"/>
      <c r="F194" s="67"/>
      <c r="G194" s="86"/>
      <c r="H194" s="72"/>
    </row>
    <row r="195" spans="1:8" s="37" customFormat="1" ht="15">
      <c r="A195" s="73"/>
      <c r="B195" s="129">
        <v>80113</v>
      </c>
      <c r="C195" s="92" t="s">
        <v>81</v>
      </c>
      <c r="D195" s="93">
        <f>D196</f>
        <v>0</v>
      </c>
      <c r="E195" s="93"/>
      <c r="F195" s="93"/>
      <c r="G195" s="213"/>
      <c r="H195" s="107"/>
    </row>
    <row r="196" spans="1:8" ht="15">
      <c r="A196" s="73"/>
      <c r="B196" s="131"/>
      <c r="C196" s="70" t="s">
        <v>14</v>
      </c>
      <c r="D196" s="67">
        <v>0</v>
      </c>
      <c r="E196" s="67"/>
      <c r="F196" s="67"/>
      <c r="G196" s="86"/>
      <c r="H196" s="72"/>
    </row>
    <row r="197" spans="1:8" ht="15">
      <c r="A197" s="73"/>
      <c r="B197" s="131"/>
      <c r="C197" s="70"/>
      <c r="D197" s="67"/>
      <c r="E197" s="67"/>
      <c r="F197" s="67"/>
      <c r="G197" s="86"/>
      <c r="H197" s="72"/>
    </row>
    <row r="198" spans="1:8" ht="15">
      <c r="A198" s="73"/>
      <c r="B198" s="126" t="s">
        <v>315</v>
      </c>
      <c r="C198" s="70" t="s">
        <v>316</v>
      </c>
      <c r="D198" s="67">
        <f>D199</f>
        <v>35000</v>
      </c>
      <c r="E198" s="67">
        <f>E199+E202</f>
        <v>428210</v>
      </c>
      <c r="F198" s="67">
        <f>F199+F202</f>
        <v>428210</v>
      </c>
      <c r="G198" s="86"/>
      <c r="H198" s="90">
        <f>E198/D198*100</f>
        <v>1223.4571428571428</v>
      </c>
    </row>
    <row r="199" spans="1:8" ht="15">
      <c r="A199" s="73"/>
      <c r="B199" s="131"/>
      <c r="C199" s="52" t="s">
        <v>33</v>
      </c>
      <c r="D199" s="67">
        <v>35000</v>
      </c>
      <c r="E199" s="67">
        <v>228210</v>
      </c>
      <c r="F199" s="67">
        <v>228210</v>
      </c>
      <c r="G199" s="86"/>
      <c r="H199" s="90">
        <f>E199/D199*100</f>
        <v>652.0285714285715</v>
      </c>
    </row>
    <row r="200" spans="1:8" ht="15">
      <c r="A200" s="73"/>
      <c r="B200" s="131"/>
      <c r="C200" s="104" t="s">
        <v>42</v>
      </c>
      <c r="D200" s="67">
        <v>29000</v>
      </c>
      <c r="E200" s="67">
        <v>105010</v>
      </c>
      <c r="F200" s="67">
        <v>105010</v>
      </c>
      <c r="G200" s="86"/>
      <c r="H200" s="90">
        <f>E200/D200*100</f>
        <v>362.10344827586204</v>
      </c>
    </row>
    <row r="201" spans="1:8" ht="15">
      <c r="A201" s="73"/>
      <c r="B201" s="131"/>
      <c r="C201" s="104" t="s">
        <v>43</v>
      </c>
      <c r="D201" s="67">
        <v>6000</v>
      </c>
      <c r="E201" s="67">
        <v>21460</v>
      </c>
      <c r="F201" s="67">
        <v>21460</v>
      </c>
      <c r="G201" s="86"/>
      <c r="H201" s="90">
        <f>E201/D201*100</f>
        <v>357.6666666666667</v>
      </c>
    </row>
    <row r="202" spans="1:8" ht="15">
      <c r="A202" s="73"/>
      <c r="B202" s="131"/>
      <c r="C202" s="70" t="s">
        <v>75</v>
      </c>
      <c r="D202" s="215"/>
      <c r="E202" s="215">
        <v>200000</v>
      </c>
      <c r="F202" s="215">
        <v>200000</v>
      </c>
      <c r="G202" s="197"/>
      <c r="H202" s="90"/>
    </row>
    <row r="203" spans="1:8" ht="15">
      <c r="A203" s="73"/>
      <c r="B203" s="131"/>
      <c r="C203" s="104" t="s">
        <v>31</v>
      </c>
      <c r="D203" s="215"/>
      <c r="E203" s="215">
        <v>200000</v>
      </c>
      <c r="F203" s="215">
        <v>200000</v>
      </c>
      <c r="G203" s="197"/>
      <c r="H203" s="90"/>
    </row>
    <row r="204" spans="1:8" ht="15">
      <c r="A204" s="73"/>
      <c r="B204" s="131"/>
      <c r="C204" s="214"/>
      <c r="D204" s="215"/>
      <c r="E204" s="215"/>
      <c r="F204" s="215"/>
      <c r="G204" s="197"/>
      <c r="H204" s="72"/>
    </row>
    <row r="205" spans="1:8" ht="29.25">
      <c r="A205" s="73"/>
      <c r="B205" s="126" t="s">
        <v>82</v>
      </c>
      <c r="C205" s="216" t="s">
        <v>83</v>
      </c>
      <c r="D205" s="215">
        <f>D206</f>
        <v>153106</v>
      </c>
      <c r="E205" s="215">
        <f>E206</f>
        <v>148500</v>
      </c>
      <c r="F205" s="215">
        <f>F206</f>
        <v>148500</v>
      </c>
      <c r="G205" s="197"/>
      <c r="H205" s="107">
        <f aca="true" t="shared" si="13" ref="H205:H212">E205/D205*100</f>
        <v>96.99162671613131</v>
      </c>
    </row>
    <row r="206" spans="1:8" ht="15">
      <c r="A206" s="73"/>
      <c r="B206" s="131"/>
      <c r="C206" s="70" t="s">
        <v>33</v>
      </c>
      <c r="D206" s="67">
        <v>153106</v>
      </c>
      <c r="E206" s="67">
        <v>148500</v>
      </c>
      <c r="F206" s="67">
        <v>148500</v>
      </c>
      <c r="G206" s="86"/>
      <c r="H206" s="72">
        <f t="shared" si="13"/>
        <v>96.99162671613131</v>
      </c>
    </row>
    <row r="207" spans="1:8" ht="15">
      <c r="A207" s="73"/>
      <c r="B207" s="131"/>
      <c r="C207" s="104" t="s">
        <v>42</v>
      </c>
      <c r="D207" s="88">
        <v>0</v>
      </c>
      <c r="E207" s="88"/>
      <c r="F207" s="88"/>
      <c r="G207" s="89"/>
      <c r="H207" s="90"/>
    </row>
    <row r="208" spans="1:8" ht="15">
      <c r="A208" s="73"/>
      <c r="B208" s="131"/>
      <c r="C208" s="104" t="s">
        <v>43</v>
      </c>
      <c r="D208" s="88">
        <v>0</v>
      </c>
      <c r="E208" s="88"/>
      <c r="F208" s="88"/>
      <c r="G208" s="89"/>
      <c r="H208" s="90"/>
    </row>
    <row r="209" spans="1:8" ht="15">
      <c r="A209" s="97"/>
      <c r="B209" s="217"/>
      <c r="C209" s="70"/>
      <c r="D209" s="67"/>
      <c r="E209" s="67"/>
      <c r="F209" s="67"/>
      <c r="G209" s="86"/>
      <c r="H209" s="72"/>
    </row>
    <row r="210" spans="1:8" ht="15">
      <c r="A210" s="73"/>
      <c r="B210" s="129">
        <v>80195</v>
      </c>
      <c r="C210" s="92" t="s">
        <v>26</v>
      </c>
      <c r="D210" s="93">
        <f>D211</f>
        <v>84193</v>
      </c>
      <c r="E210" s="93">
        <f>E211</f>
        <v>76100</v>
      </c>
      <c r="F210" s="93">
        <f>F211</f>
        <v>76100</v>
      </c>
      <c r="G210" s="197"/>
      <c r="H210" s="72">
        <f t="shared" si="13"/>
        <v>90.38756191132279</v>
      </c>
    </row>
    <row r="211" spans="1:8" ht="15">
      <c r="A211" s="73"/>
      <c r="B211" s="131"/>
      <c r="C211" s="70" t="s">
        <v>33</v>
      </c>
      <c r="D211" s="67">
        <v>84193</v>
      </c>
      <c r="E211" s="67">
        <v>76100</v>
      </c>
      <c r="F211" s="67">
        <v>76100</v>
      </c>
      <c r="G211" s="86"/>
      <c r="H211" s="72">
        <f t="shared" si="13"/>
        <v>90.38756191132279</v>
      </c>
    </row>
    <row r="212" spans="1:8" ht="15">
      <c r="A212" s="73"/>
      <c r="B212" s="131"/>
      <c r="C212" s="104" t="s">
        <v>42</v>
      </c>
      <c r="D212" s="88">
        <v>5282</v>
      </c>
      <c r="E212" s="88">
        <v>31200</v>
      </c>
      <c r="F212" s="88">
        <v>31200</v>
      </c>
      <c r="G212" s="89"/>
      <c r="H212" s="90">
        <f t="shared" si="13"/>
        <v>590.6853464596744</v>
      </c>
    </row>
    <row r="213" spans="1:8" ht="15">
      <c r="A213" s="125"/>
      <c r="B213" s="131"/>
      <c r="C213" s="70"/>
      <c r="D213" s="67"/>
      <c r="E213" s="67"/>
      <c r="F213" s="67"/>
      <c r="G213" s="86"/>
      <c r="H213" s="72"/>
    </row>
    <row r="214" spans="1:8" ht="15">
      <c r="A214" s="178">
        <v>15</v>
      </c>
      <c r="B214" s="128">
        <v>851</v>
      </c>
      <c r="C214" s="79" t="s">
        <v>84</v>
      </c>
      <c r="D214" s="80">
        <f>D215+D221+D228</f>
        <v>917180</v>
      </c>
      <c r="E214" s="80">
        <f>E215+E221+E228</f>
        <v>917180</v>
      </c>
      <c r="F214" s="80">
        <f>F215+F221+F228</f>
        <v>917180</v>
      </c>
      <c r="G214" s="82"/>
      <c r="H214" s="83">
        <f aca="true" t="shared" si="14" ref="H214:H226">E214/D214*100</f>
        <v>100</v>
      </c>
    </row>
    <row r="215" spans="1:8" ht="15">
      <c r="A215" s="183"/>
      <c r="B215" s="218" t="s">
        <v>85</v>
      </c>
      <c r="C215" s="219" t="s">
        <v>86</v>
      </c>
      <c r="D215" s="93">
        <v>9000</v>
      </c>
      <c r="E215" s="93">
        <f>E216+E218</f>
        <v>0</v>
      </c>
      <c r="F215" s="93">
        <f>F216+F218</f>
        <v>0</v>
      </c>
      <c r="G215" s="220"/>
      <c r="H215" s="72">
        <f t="shared" si="14"/>
        <v>0</v>
      </c>
    </row>
    <row r="216" spans="1:8" ht="15">
      <c r="A216" s="183"/>
      <c r="B216" s="189"/>
      <c r="C216" s="97" t="s">
        <v>33</v>
      </c>
      <c r="D216" s="85">
        <f>D217</f>
        <v>9000</v>
      </c>
      <c r="E216" s="188"/>
      <c r="F216" s="85"/>
      <c r="G216" s="220"/>
      <c r="H216" s="72"/>
    </row>
    <row r="217" spans="1:8" ht="15">
      <c r="A217" s="183"/>
      <c r="B217" s="189"/>
      <c r="C217" s="104" t="s">
        <v>22</v>
      </c>
      <c r="D217" s="221">
        <v>9000</v>
      </c>
      <c r="E217" s="222"/>
      <c r="F217" s="221"/>
      <c r="G217" s="223"/>
      <c r="H217" s="90"/>
    </row>
    <row r="218" spans="1:8" ht="15">
      <c r="A218" s="183"/>
      <c r="B218" s="189"/>
      <c r="C218" s="70" t="s">
        <v>75</v>
      </c>
      <c r="D218" s="85">
        <f>D219</f>
        <v>0</v>
      </c>
      <c r="E218" s="188"/>
      <c r="F218" s="85"/>
      <c r="G218" s="220"/>
      <c r="H218" s="72"/>
    </row>
    <row r="219" spans="1:8" ht="15">
      <c r="A219" s="183"/>
      <c r="B219" s="189"/>
      <c r="C219" s="104" t="s">
        <v>31</v>
      </c>
      <c r="D219" s="221">
        <v>0</v>
      </c>
      <c r="E219" s="222"/>
      <c r="F219" s="221"/>
      <c r="G219" s="223"/>
      <c r="H219" s="72"/>
    </row>
    <row r="220" spans="1:8" ht="15">
      <c r="A220" s="183"/>
      <c r="B220" s="189"/>
      <c r="C220" s="92"/>
      <c r="D220" s="85"/>
      <c r="E220" s="188"/>
      <c r="F220" s="85"/>
      <c r="G220" s="220"/>
      <c r="H220" s="224"/>
    </row>
    <row r="221" spans="1:8" ht="29.25">
      <c r="A221" s="73"/>
      <c r="B221" s="126" t="s">
        <v>87</v>
      </c>
      <c r="C221" s="122" t="s">
        <v>88</v>
      </c>
      <c r="D221" s="93">
        <f>D222+D225</f>
        <v>700000</v>
      </c>
      <c r="E221" s="67">
        <f>E222+E225</f>
        <v>700000</v>
      </c>
      <c r="F221" s="93">
        <f>F222+F225</f>
        <v>700000</v>
      </c>
      <c r="G221" s="213"/>
      <c r="H221" s="68">
        <f t="shared" si="14"/>
        <v>100</v>
      </c>
    </row>
    <row r="222" spans="1:8" ht="15">
      <c r="A222" s="73"/>
      <c r="B222" s="123"/>
      <c r="C222" s="70" t="s">
        <v>33</v>
      </c>
      <c r="D222" s="67">
        <v>634000</v>
      </c>
      <c r="E222" s="67">
        <v>700000</v>
      </c>
      <c r="F222" s="67">
        <v>700000</v>
      </c>
      <c r="G222" s="86"/>
      <c r="H222" s="72">
        <f t="shared" si="14"/>
        <v>110.41009463722398</v>
      </c>
    </row>
    <row r="223" spans="1:8" ht="15">
      <c r="A223" s="73"/>
      <c r="B223" s="123"/>
      <c r="C223" s="104" t="s">
        <v>42</v>
      </c>
      <c r="D223" s="88">
        <v>23000</v>
      </c>
      <c r="E223" s="88">
        <v>16000</v>
      </c>
      <c r="F223" s="88">
        <v>16000</v>
      </c>
      <c r="G223" s="89"/>
      <c r="H223" s="90">
        <f t="shared" si="14"/>
        <v>69.56521739130434</v>
      </c>
    </row>
    <row r="224" spans="1:8" ht="15">
      <c r="A224" s="73"/>
      <c r="B224" s="123"/>
      <c r="C224" s="104" t="s">
        <v>22</v>
      </c>
      <c r="D224" s="88">
        <v>500000</v>
      </c>
      <c r="E224" s="88">
        <v>500000</v>
      </c>
      <c r="F224" s="88">
        <v>500000</v>
      </c>
      <c r="G224" s="89"/>
      <c r="H224" s="90">
        <f t="shared" si="14"/>
        <v>100</v>
      </c>
    </row>
    <row r="225" spans="1:8" ht="15">
      <c r="A225" s="73"/>
      <c r="B225" s="123"/>
      <c r="C225" s="70" t="s">
        <v>75</v>
      </c>
      <c r="D225" s="67">
        <f>D226</f>
        <v>66000</v>
      </c>
      <c r="E225" s="67"/>
      <c r="F225" s="67"/>
      <c r="G225" s="86"/>
      <c r="H225" s="72">
        <f t="shared" si="14"/>
        <v>0</v>
      </c>
    </row>
    <row r="226" spans="1:8" ht="15">
      <c r="A226" s="125"/>
      <c r="B226" s="126"/>
      <c r="C226" s="104" t="s">
        <v>31</v>
      </c>
      <c r="D226" s="88">
        <v>66000</v>
      </c>
      <c r="E226" s="88"/>
      <c r="F226" s="88"/>
      <c r="G226" s="89"/>
      <c r="H226" s="90">
        <f t="shared" si="14"/>
        <v>0</v>
      </c>
    </row>
    <row r="227" spans="1:8" ht="15">
      <c r="A227" s="52"/>
      <c r="B227" s="266"/>
      <c r="C227" s="125"/>
      <c r="D227" s="93"/>
      <c r="E227" s="93"/>
      <c r="F227" s="93"/>
      <c r="G227" s="238"/>
      <c r="H227" s="101"/>
    </row>
    <row r="228" spans="1:8" ht="15">
      <c r="A228" s="73"/>
      <c r="B228" s="129">
        <v>85195</v>
      </c>
      <c r="C228" s="92" t="s">
        <v>26</v>
      </c>
      <c r="D228" s="93">
        <f>D229</f>
        <v>208180</v>
      </c>
      <c r="E228" s="93">
        <f>E229</f>
        <v>217180</v>
      </c>
      <c r="F228" s="93">
        <f>F229</f>
        <v>217180</v>
      </c>
      <c r="G228" s="197"/>
      <c r="H228" s="107">
        <f>E228/D228*100</f>
        <v>104.32318186185032</v>
      </c>
    </row>
    <row r="229" spans="1:8" ht="15">
      <c r="A229" s="73"/>
      <c r="B229" s="131"/>
      <c r="C229" s="70" t="s">
        <v>33</v>
      </c>
      <c r="D229" s="67">
        <v>208180</v>
      </c>
      <c r="E229" s="67">
        <v>217180</v>
      </c>
      <c r="F229" s="67">
        <v>217180</v>
      </c>
      <c r="G229" s="86" t="s">
        <v>89</v>
      </c>
      <c r="H229" s="72">
        <f>E229/D229*100</f>
        <v>104.32318186185032</v>
      </c>
    </row>
    <row r="230" spans="1:8" ht="15">
      <c r="A230" s="73"/>
      <c r="B230" s="131"/>
      <c r="C230" s="104" t="s">
        <v>22</v>
      </c>
      <c r="D230" s="88">
        <v>157220</v>
      </c>
      <c r="E230" s="88">
        <v>166220</v>
      </c>
      <c r="F230" s="88">
        <v>166220</v>
      </c>
      <c r="G230" s="89"/>
      <c r="H230" s="90">
        <f>E230/D230*100</f>
        <v>105.72446253657294</v>
      </c>
    </row>
    <row r="231" spans="1:8" ht="15">
      <c r="A231" s="125"/>
      <c r="B231" s="131"/>
      <c r="C231" s="70"/>
      <c r="D231" s="67"/>
      <c r="E231" s="67"/>
      <c r="F231" s="67"/>
      <c r="G231" s="86"/>
      <c r="H231" s="72"/>
    </row>
    <row r="232" spans="1:8" ht="15">
      <c r="A232" s="178">
        <v>16</v>
      </c>
      <c r="B232" s="128" t="s">
        <v>90</v>
      </c>
      <c r="C232" s="79" t="s">
        <v>91</v>
      </c>
      <c r="D232" s="80">
        <f>D248+D252+D258+D261+D266+D270+D276+D241+D233+D236</f>
        <v>12593921</v>
      </c>
      <c r="E232" s="80">
        <f>E248+E252+E258+E261+E266+E270+E276+E241+E233+E236</f>
        <v>15097369</v>
      </c>
      <c r="F232" s="80">
        <f>F248+F252+F258+F261+F266+F270+F276+F241+F233+F236</f>
        <v>4215631</v>
      </c>
      <c r="G232" s="82">
        <f>G248+G252+G241+G270</f>
        <v>10881738</v>
      </c>
      <c r="H232" s="83">
        <f>E232/D232*100</f>
        <v>119.87822537556016</v>
      </c>
    </row>
    <row r="233" spans="1:8" ht="15">
      <c r="A233" s="73"/>
      <c r="B233" s="53" t="s">
        <v>92</v>
      </c>
      <c r="C233" s="66" t="s">
        <v>93</v>
      </c>
      <c r="D233" s="93">
        <f>D234</f>
        <v>25000</v>
      </c>
      <c r="E233" s="93">
        <f>E234</f>
        <v>72000</v>
      </c>
      <c r="F233" s="93">
        <f>F234</f>
        <v>72000</v>
      </c>
      <c r="G233" s="226"/>
      <c r="H233" s="68">
        <f aca="true" t="shared" si="15" ref="H233:H246">E233/D233*100</f>
        <v>288</v>
      </c>
    </row>
    <row r="234" spans="1:8" ht="15">
      <c r="A234" s="73"/>
      <c r="B234" s="123"/>
      <c r="C234" s="70" t="s">
        <v>14</v>
      </c>
      <c r="D234" s="67">
        <v>25000</v>
      </c>
      <c r="E234" s="67">
        <v>72000</v>
      </c>
      <c r="F234" s="67">
        <v>72000</v>
      </c>
      <c r="G234" s="86"/>
      <c r="H234" s="72">
        <f t="shared" si="15"/>
        <v>288</v>
      </c>
    </row>
    <row r="235" spans="1:8" ht="15">
      <c r="A235" s="73"/>
      <c r="B235" s="123"/>
      <c r="C235" s="70"/>
      <c r="D235" s="67"/>
      <c r="E235" s="67"/>
      <c r="F235" s="67"/>
      <c r="G235" s="86"/>
      <c r="H235" s="72"/>
    </row>
    <row r="236" spans="1:8" ht="15">
      <c r="A236" s="73"/>
      <c r="B236" s="123" t="s">
        <v>296</v>
      </c>
      <c r="C236" s="73" t="s">
        <v>297</v>
      </c>
      <c r="D236" s="67">
        <f>D237</f>
        <v>148000</v>
      </c>
      <c r="E236" s="67">
        <v>186000</v>
      </c>
      <c r="F236" s="67">
        <v>186000</v>
      </c>
      <c r="G236" s="226"/>
      <c r="H236" s="68">
        <f t="shared" si="15"/>
        <v>125.67567567567568</v>
      </c>
    </row>
    <row r="237" spans="1:8" ht="15">
      <c r="A237" s="73"/>
      <c r="B237" s="123"/>
      <c r="C237" s="70" t="s">
        <v>33</v>
      </c>
      <c r="D237" s="67">
        <v>148000</v>
      </c>
      <c r="E237" s="67">
        <v>186000</v>
      </c>
      <c r="F237" s="67">
        <v>186000</v>
      </c>
      <c r="G237" s="226"/>
      <c r="H237" s="68">
        <f t="shared" si="15"/>
        <v>125.67567567567568</v>
      </c>
    </row>
    <row r="238" spans="1:8" ht="15">
      <c r="A238" s="73"/>
      <c r="B238" s="123"/>
      <c r="C238" s="104" t="s">
        <v>42</v>
      </c>
      <c r="D238" s="67">
        <v>64080</v>
      </c>
      <c r="E238" s="67">
        <v>84030</v>
      </c>
      <c r="F238" s="67">
        <v>84030</v>
      </c>
      <c r="G238" s="226"/>
      <c r="H238" s="68">
        <f t="shared" si="15"/>
        <v>131.13295880149815</v>
      </c>
    </row>
    <row r="239" spans="1:8" ht="15">
      <c r="A239" s="73"/>
      <c r="B239" s="123"/>
      <c r="C239" s="104" t="s">
        <v>43</v>
      </c>
      <c r="D239" s="67">
        <v>12279</v>
      </c>
      <c r="E239" s="67">
        <v>14008</v>
      </c>
      <c r="F239" s="67">
        <v>14008</v>
      </c>
      <c r="G239" s="226"/>
      <c r="H239" s="72">
        <f t="shared" si="15"/>
        <v>114.08095121752586</v>
      </c>
    </row>
    <row r="240" spans="1:8" ht="15">
      <c r="A240" s="73"/>
      <c r="B240" s="123"/>
      <c r="C240" s="227"/>
      <c r="D240" s="138"/>
      <c r="E240" s="138"/>
      <c r="F240" s="138"/>
      <c r="G240" s="196"/>
      <c r="H240" s="107"/>
    </row>
    <row r="241" spans="1:8" ht="71.25">
      <c r="A241" s="64"/>
      <c r="B241" s="123" t="s">
        <v>94</v>
      </c>
      <c r="C241" s="228" t="s">
        <v>95</v>
      </c>
      <c r="D241" s="138">
        <f>D242</f>
        <v>7698160</v>
      </c>
      <c r="E241" s="138">
        <f>E242</f>
        <v>10237785</v>
      </c>
      <c r="F241" s="138">
        <f>F242</f>
        <v>0</v>
      </c>
      <c r="G241" s="196">
        <f>G242</f>
        <v>10237785</v>
      </c>
      <c r="H241" s="107">
        <f t="shared" si="15"/>
        <v>132.99002618807611</v>
      </c>
    </row>
    <row r="242" spans="1:8" ht="15">
      <c r="A242" s="229"/>
      <c r="B242" s="230"/>
      <c r="C242" s="70" t="s">
        <v>33</v>
      </c>
      <c r="D242" s="67">
        <v>7698160</v>
      </c>
      <c r="E242" s="67">
        <v>10237785</v>
      </c>
      <c r="F242" s="67"/>
      <c r="G242" s="67">
        <v>10237785</v>
      </c>
      <c r="H242" s="72">
        <f t="shared" si="15"/>
        <v>132.99002618807611</v>
      </c>
    </row>
    <row r="243" spans="1:8" ht="15">
      <c r="A243" s="229"/>
      <c r="B243" s="217"/>
      <c r="C243" s="104" t="s">
        <v>42</v>
      </c>
      <c r="D243" s="88">
        <v>153065</v>
      </c>
      <c r="E243" s="88">
        <v>146881</v>
      </c>
      <c r="F243" s="88"/>
      <c r="G243" s="88">
        <v>146881</v>
      </c>
      <c r="H243" s="90">
        <f t="shared" si="15"/>
        <v>95.95988632280404</v>
      </c>
    </row>
    <row r="244" spans="1:8" ht="15">
      <c r="A244" s="229"/>
      <c r="B244" s="217"/>
      <c r="C244" s="104" t="s">
        <v>43</v>
      </c>
      <c r="D244" s="88">
        <v>108395</v>
      </c>
      <c r="E244" s="88">
        <v>113357</v>
      </c>
      <c r="F244" s="88"/>
      <c r="G244" s="88">
        <v>113357</v>
      </c>
      <c r="H244" s="90">
        <f t="shared" si="15"/>
        <v>104.57770192352045</v>
      </c>
    </row>
    <row r="245" spans="1:8" ht="15">
      <c r="A245" s="229"/>
      <c r="B245" s="217"/>
      <c r="C245" s="104" t="s">
        <v>22</v>
      </c>
      <c r="D245" s="88">
        <v>17000</v>
      </c>
      <c r="E245" s="88">
        <v>0</v>
      </c>
      <c r="F245" s="88"/>
      <c r="G245" s="88"/>
      <c r="H245" s="90">
        <f t="shared" si="15"/>
        <v>0</v>
      </c>
    </row>
    <row r="246" spans="1:8" ht="43.5">
      <c r="A246" s="229"/>
      <c r="B246" s="217"/>
      <c r="C246" s="136" t="s">
        <v>328</v>
      </c>
      <c r="D246" s="67">
        <v>7677900</v>
      </c>
      <c r="E246" s="67">
        <v>10237785</v>
      </c>
      <c r="F246" s="67"/>
      <c r="G246" s="67"/>
      <c r="H246" s="72">
        <f t="shared" si="15"/>
        <v>133.3409526042277</v>
      </c>
    </row>
    <row r="247" spans="1:8" ht="13.5" customHeight="1">
      <c r="A247" s="231"/>
      <c r="B247" s="225"/>
      <c r="C247" s="70"/>
      <c r="D247" s="67"/>
      <c r="E247" s="67"/>
      <c r="F247" s="67"/>
      <c r="G247" s="86"/>
      <c r="H247" s="72"/>
    </row>
    <row r="248" spans="1:8" ht="86.25">
      <c r="A248" s="97"/>
      <c r="B248" s="225" t="s">
        <v>96</v>
      </c>
      <c r="C248" s="216" t="s">
        <v>97</v>
      </c>
      <c r="D248" s="232">
        <f>D249</f>
        <v>51001</v>
      </c>
      <c r="E248" s="232">
        <f>E249</f>
        <v>55521</v>
      </c>
      <c r="F248" s="93"/>
      <c r="G248" s="93">
        <f>G249</f>
        <v>55521</v>
      </c>
      <c r="H248" s="101">
        <f>E248/D248*100</f>
        <v>108.86257132213093</v>
      </c>
    </row>
    <row r="249" spans="1:8" ht="15">
      <c r="A249" s="73"/>
      <c r="B249" s="123"/>
      <c r="C249" s="70" t="s">
        <v>14</v>
      </c>
      <c r="D249" s="67">
        <v>51001</v>
      </c>
      <c r="E249" s="67">
        <v>55521</v>
      </c>
      <c r="F249" s="67"/>
      <c r="G249" s="67">
        <v>55521</v>
      </c>
      <c r="H249" s="72">
        <f>E249/D249*100</f>
        <v>108.86257132213093</v>
      </c>
    </row>
    <row r="250" spans="1:8" s="37" customFormat="1" ht="43.5">
      <c r="A250" s="73"/>
      <c r="B250" s="123"/>
      <c r="C250" s="136" t="s">
        <v>328</v>
      </c>
      <c r="D250" s="67">
        <v>51001</v>
      </c>
      <c r="E250" s="67">
        <v>55521</v>
      </c>
      <c r="F250" s="67"/>
      <c r="G250" s="67"/>
      <c r="H250" s="72">
        <f>E250/D250*100</f>
        <v>108.86257132213093</v>
      </c>
    </row>
    <row r="251" spans="1:8" ht="15">
      <c r="A251" s="73"/>
      <c r="B251" s="123"/>
      <c r="C251" s="70"/>
      <c r="D251" s="67"/>
      <c r="E251" s="67"/>
      <c r="F251" s="67"/>
      <c r="G251" s="86"/>
      <c r="H251" s="72"/>
    </row>
    <row r="252" spans="1:8" ht="43.5">
      <c r="A252" s="73"/>
      <c r="B252" s="126" t="s">
        <v>98</v>
      </c>
      <c r="C252" s="122" t="s">
        <v>99</v>
      </c>
      <c r="D252" s="93">
        <f>D253</f>
        <v>1465516</v>
      </c>
      <c r="E252" s="93">
        <f>E253</f>
        <v>1499844</v>
      </c>
      <c r="F252" s="93">
        <v>960731</v>
      </c>
      <c r="G252" s="233">
        <f>G253</f>
        <v>539113</v>
      </c>
      <c r="H252" s="107">
        <f>E252/D252*100</f>
        <v>102.34238316060691</v>
      </c>
    </row>
    <row r="253" spans="1:8" ht="15">
      <c r="A253" s="73"/>
      <c r="B253" s="123"/>
      <c r="C253" s="70" t="s">
        <v>33</v>
      </c>
      <c r="D253" s="67">
        <v>1465516</v>
      </c>
      <c r="E253" s="67">
        <v>1499844</v>
      </c>
      <c r="F253" s="67">
        <v>960731</v>
      </c>
      <c r="G253" s="86">
        <v>539113</v>
      </c>
      <c r="H253" s="72">
        <f>E253/D253*100</f>
        <v>102.34238316060691</v>
      </c>
    </row>
    <row r="254" spans="1:8" ht="15">
      <c r="A254" s="73"/>
      <c r="B254" s="123"/>
      <c r="C254" s="104" t="s">
        <v>43</v>
      </c>
      <c r="D254" s="88">
        <v>1650</v>
      </c>
      <c r="E254" s="88">
        <v>1150</v>
      </c>
      <c r="F254" s="88">
        <v>1650</v>
      </c>
      <c r="G254" s="89"/>
      <c r="H254" s="90">
        <f>E254/D254*100</f>
        <v>69.6969696969697</v>
      </c>
    </row>
    <row r="255" spans="1:8" ht="15">
      <c r="A255" s="73"/>
      <c r="B255" s="123"/>
      <c r="C255" s="104" t="s">
        <v>22</v>
      </c>
      <c r="D255" s="88">
        <v>77000</v>
      </c>
      <c r="E255" s="88">
        <v>77000</v>
      </c>
      <c r="F255" s="88">
        <v>77000</v>
      </c>
      <c r="G255" s="89"/>
      <c r="H255" s="90">
        <f>E255/D255*100</f>
        <v>100</v>
      </c>
    </row>
    <row r="256" spans="1:8" s="37" customFormat="1" ht="43.5">
      <c r="A256" s="73"/>
      <c r="B256" s="123"/>
      <c r="C256" s="136" t="s">
        <v>328</v>
      </c>
      <c r="D256" s="67">
        <v>488000</v>
      </c>
      <c r="E256" s="67">
        <v>539113</v>
      </c>
      <c r="F256" s="67"/>
      <c r="G256" s="86"/>
      <c r="H256" s="72">
        <f>G256/D256*100</f>
        <v>0</v>
      </c>
    </row>
    <row r="257" spans="1:8" s="37" customFormat="1" ht="15">
      <c r="A257" s="73"/>
      <c r="B257" s="126"/>
      <c r="C257" s="70"/>
      <c r="D257" s="67"/>
      <c r="E257" s="67"/>
      <c r="F257" s="67"/>
      <c r="G257" s="86"/>
      <c r="H257" s="72"/>
    </row>
    <row r="258" spans="1:8" ht="15">
      <c r="A258" s="73"/>
      <c r="B258" s="126" t="s">
        <v>100</v>
      </c>
      <c r="C258" s="92" t="s">
        <v>101</v>
      </c>
      <c r="D258" s="93">
        <f>D259</f>
        <v>1199362</v>
      </c>
      <c r="E258" s="93">
        <f>E259</f>
        <v>1200000</v>
      </c>
      <c r="F258" s="93">
        <f>F259</f>
        <v>1200000</v>
      </c>
      <c r="G258" s="148"/>
      <c r="H258" s="107">
        <f>E258/D258*100</f>
        <v>100.0531949486477</v>
      </c>
    </row>
    <row r="259" spans="1:8" ht="15">
      <c r="A259" s="73"/>
      <c r="B259" s="123"/>
      <c r="C259" s="70" t="s">
        <v>14</v>
      </c>
      <c r="D259" s="67">
        <v>1199362</v>
      </c>
      <c r="E259" s="67">
        <v>1200000</v>
      </c>
      <c r="F259" s="67">
        <v>1200000</v>
      </c>
      <c r="G259" s="67"/>
      <c r="H259" s="72">
        <f>E259/D259*100</f>
        <v>100.0531949486477</v>
      </c>
    </row>
    <row r="260" spans="1:8" ht="15">
      <c r="A260" s="125"/>
      <c r="B260" s="126"/>
      <c r="C260" s="70"/>
      <c r="D260" s="67"/>
      <c r="E260" s="67"/>
      <c r="F260" s="67"/>
      <c r="G260" s="67"/>
      <c r="H260" s="72"/>
    </row>
    <row r="261" spans="1:8" ht="15">
      <c r="A261" s="73"/>
      <c r="B261" s="126" t="s">
        <v>102</v>
      </c>
      <c r="C261" s="92" t="s">
        <v>103</v>
      </c>
      <c r="D261" s="93">
        <f>D262</f>
        <v>1762691</v>
      </c>
      <c r="E261" s="93">
        <f>E262</f>
        <v>1791900</v>
      </c>
      <c r="F261" s="93">
        <f>F262</f>
        <v>1791900</v>
      </c>
      <c r="G261" s="114"/>
      <c r="H261" s="107">
        <f>E261/D261*100</f>
        <v>101.65706865241837</v>
      </c>
    </row>
    <row r="262" spans="1:8" ht="15">
      <c r="A262" s="73"/>
      <c r="B262" s="123"/>
      <c r="C262" s="70" t="s">
        <v>33</v>
      </c>
      <c r="D262" s="67">
        <v>1762691</v>
      </c>
      <c r="E262" s="67">
        <v>1791900</v>
      </c>
      <c r="F262" s="67">
        <v>1791900</v>
      </c>
      <c r="G262" s="67"/>
      <c r="H262" s="72">
        <f>E262/D262*100</f>
        <v>101.65706865241837</v>
      </c>
    </row>
    <row r="263" spans="1:8" s="37" customFormat="1" ht="15">
      <c r="A263" s="73"/>
      <c r="B263" s="123"/>
      <c r="C263" s="104" t="s">
        <v>42</v>
      </c>
      <c r="D263" s="88">
        <v>1377485</v>
      </c>
      <c r="E263" s="88">
        <v>1395797</v>
      </c>
      <c r="F263" s="88">
        <v>1395797</v>
      </c>
      <c r="G263" s="88"/>
      <c r="H263" s="90">
        <f>E263/D263*100</f>
        <v>101.32937926728785</v>
      </c>
    </row>
    <row r="264" spans="1:8" s="37" customFormat="1" ht="15">
      <c r="A264" s="125"/>
      <c r="B264" s="126"/>
      <c r="C264" s="104" t="s">
        <v>43</v>
      </c>
      <c r="D264" s="88">
        <v>251514</v>
      </c>
      <c r="E264" s="88">
        <v>268231</v>
      </c>
      <c r="F264" s="88">
        <v>268231</v>
      </c>
      <c r="G264" s="88"/>
      <c r="H264" s="90">
        <f>E264/D264*100</f>
        <v>106.64654850227025</v>
      </c>
    </row>
    <row r="265" spans="1:8" ht="15">
      <c r="A265" s="73"/>
      <c r="B265" s="131"/>
      <c r="C265" s="216"/>
      <c r="D265" s="93"/>
      <c r="E265" s="93"/>
      <c r="F265" s="140"/>
      <c r="G265" s="93"/>
      <c r="H265" s="101"/>
    </row>
    <row r="266" spans="1:8" ht="29.25">
      <c r="A266" s="73"/>
      <c r="B266" s="126" t="s">
        <v>104</v>
      </c>
      <c r="C266" s="136" t="s">
        <v>105</v>
      </c>
      <c r="D266" s="67">
        <f>D267</f>
        <v>5000</v>
      </c>
      <c r="E266" s="67">
        <f>E267</f>
        <v>5000</v>
      </c>
      <c r="F266" s="67">
        <f>F267</f>
        <v>5000</v>
      </c>
      <c r="G266" s="67"/>
      <c r="H266" s="90">
        <f>E266/D266*100</f>
        <v>100</v>
      </c>
    </row>
    <row r="267" spans="1:8" ht="15">
      <c r="A267" s="73"/>
      <c r="B267" s="131"/>
      <c r="C267" s="70" t="s">
        <v>33</v>
      </c>
      <c r="D267" s="67">
        <v>5000</v>
      </c>
      <c r="E267" s="67">
        <v>5000</v>
      </c>
      <c r="F267" s="67">
        <v>5000</v>
      </c>
      <c r="G267" s="67"/>
      <c r="H267" s="90">
        <f>E267/D267*100</f>
        <v>100</v>
      </c>
    </row>
    <row r="268" spans="1:8" ht="15">
      <c r="A268" s="73"/>
      <c r="B268" s="131"/>
      <c r="C268" s="104" t="s">
        <v>22</v>
      </c>
      <c r="D268" s="88">
        <v>5000</v>
      </c>
      <c r="E268" s="88">
        <v>5000</v>
      </c>
      <c r="F268" s="88">
        <v>5000</v>
      </c>
      <c r="G268" s="88"/>
      <c r="H268" s="90">
        <f>E268/D268*100</f>
        <v>100</v>
      </c>
    </row>
    <row r="269" spans="1:8" ht="15">
      <c r="A269" s="73"/>
      <c r="B269" s="131"/>
      <c r="C269" s="70"/>
      <c r="D269" s="67"/>
      <c r="E269" s="67"/>
      <c r="F269" s="67"/>
      <c r="G269" s="67"/>
      <c r="H269" s="72"/>
    </row>
    <row r="270" spans="1:8" ht="42.75">
      <c r="A270" s="73"/>
      <c r="B270" s="131" t="s">
        <v>106</v>
      </c>
      <c r="C270" s="234" t="s">
        <v>107</v>
      </c>
      <c r="D270" s="93">
        <f>D271</f>
        <v>49268</v>
      </c>
      <c r="E270" s="93">
        <f>E271</f>
        <v>49319</v>
      </c>
      <c r="F270" s="138"/>
      <c r="G270" s="148">
        <f>G271</f>
        <v>49319</v>
      </c>
      <c r="H270" s="72">
        <f aca="true" t="shared" si="16" ref="H270:H277">E270/D270*100</f>
        <v>100.1035154664285</v>
      </c>
    </row>
    <row r="271" spans="1:8" ht="15">
      <c r="A271" s="97"/>
      <c r="B271" s="230"/>
      <c r="C271" s="70" t="s">
        <v>33</v>
      </c>
      <c r="D271" s="67">
        <v>49268</v>
      </c>
      <c r="E271" s="67">
        <v>49319</v>
      </c>
      <c r="F271" s="67"/>
      <c r="G271" s="67">
        <v>49319</v>
      </c>
      <c r="H271" s="72">
        <f t="shared" si="16"/>
        <v>100.1035154664285</v>
      </c>
    </row>
    <row r="272" spans="1:8" ht="15">
      <c r="A272" s="97"/>
      <c r="B272" s="217"/>
      <c r="C272" s="104" t="s">
        <v>42</v>
      </c>
      <c r="D272" s="88">
        <v>39236</v>
      </c>
      <c r="E272" s="88">
        <v>39478</v>
      </c>
      <c r="F272" s="88"/>
      <c r="G272" s="88">
        <v>39478</v>
      </c>
      <c r="H272" s="90">
        <f t="shared" si="16"/>
        <v>100.61678050769703</v>
      </c>
    </row>
    <row r="273" spans="1:8" ht="15">
      <c r="A273" s="97"/>
      <c r="B273" s="217"/>
      <c r="C273" s="104" t="s">
        <v>43</v>
      </c>
      <c r="D273" s="88">
        <v>7708</v>
      </c>
      <c r="E273" s="88">
        <v>7840</v>
      </c>
      <c r="F273" s="88"/>
      <c r="G273" s="88">
        <v>7840</v>
      </c>
      <c r="H273" s="90">
        <f t="shared" si="16"/>
        <v>101.712506486767</v>
      </c>
    </row>
    <row r="274" spans="1:8" ht="43.5">
      <c r="A274" s="97"/>
      <c r="B274" s="217"/>
      <c r="C274" s="136" t="s">
        <v>328</v>
      </c>
      <c r="D274" s="67">
        <v>49268</v>
      </c>
      <c r="E274" s="67">
        <v>49319</v>
      </c>
      <c r="F274" s="67"/>
      <c r="G274" s="67"/>
      <c r="H274" s="72">
        <f t="shared" si="16"/>
        <v>100.1035154664285</v>
      </c>
    </row>
    <row r="275" spans="1:8" ht="15">
      <c r="A275" s="97"/>
      <c r="B275" s="217"/>
      <c r="C275" s="136"/>
      <c r="D275" s="194"/>
      <c r="E275" s="95"/>
      <c r="F275" s="67"/>
      <c r="G275" s="194"/>
      <c r="H275" s="101"/>
    </row>
    <row r="276" spans="1:8" ht="15">
      <c r="A276" s="97"/>
      <c r="B276" s="225" t="s">
        <v>108</v>
      </c>
      <c r="C276" s="216" t="s">
        <v>26</v>
      </c>
      <c r="D276" s="93">
        <f>D277</f>
        <v>189923</v>
      </c>
      <c r="E276" s="93">
        <v>0</v>
      </c>
      <c r="F276" s="93"/>
      <c r="G276" s="148"/>
      <c r="H276" s="72">
        <f t="shared" si="16"/>
        <v>0</v>
      </c>
    </row>
    <row r="277" spans="1:8" ht="15">
      <c r="A277" s="97"/>
      <c r="B277" s="217"/>
      <c r="C277" s="136" t="s">
        <v>14</v>
      </c>
      <c r="D277" s="194">
        <v>189923</v>
      </c>
      <c r="E277" s="95">
        <v>0</v>
      </c>
      <c r="F277" s="67"/>
      <c r="G277" s="168"/>
      <c r="H277" s="72">
        <f t="shared" si="16"/>
        <v>0</v>
      </c>
    </row>
    <row r="278" spans="1:8" ht="15">
      <c r="A278" s="97"/>
      <c r="B278" s="217"/>
      <c r="C278" s="73"/>
      <c r="D278" s="235"/>
      <c r="E278" s="137"/>
      <c r="F278" s="98"/>
      <c r="G278" s="181"/>
      <c r="H278" s="101"/>
    </row>
    <row r="279" spans="1:8" ht="45">
      <c r="A279" s="110">
        <v>17</v>
      </c>
      <c r="B279" s="145">
        <v>853</v>
      </c>
      <c r="C279" s="393" t="s">
        <v>109</v>
      </c>
      <c r="D279" s="80">
        <f>D280</f>
        <v>381232</v>
      </c>
      <c r="E279" s="80">
        <f>E280</f>
        <v>400920</v>
      </c>
      <c r="F279" s="80">
        <f>F280</f>
        <v>400920</v>
      </c>
      <c r="G279" s="182"/>
      <c r="H279" s="83">
        <f aca="true" t="shared" si="17" ref="H279:H285">E279/D279*100</f>
        <v>105.16430939690267</v>
      </c>
    </row>
    <row r="280" spans="1:8" ht="15">
      <c r="A280" s="73"/>
      <c r="B280" s="126">
        <v>85305</v>
      </c>
      <c r="C280" s="92" t="s">
        <v>110</v>
      </c>
      <c r="D280" s="93">
        <f>D281+D284</f>
        <v>381232</v>
      </c>
      <c r="E280" s="93">
        <f>E281+E284</f>
        <v>400920</v>
      </c>
      <c r="F280" s="93">
        <f>F281+F284</f>
        <v>400920</v>
      </c>
      <c r="G280" s="213"/>
      <c r="H280" s="68">
        <f t="shared" si="17"/>
        <v>105.16430939690267</v>
      </c>
    </row>
    <row r="281" spans="1:8" ht="15">
      <c r="A281" s="73"/>
      <c r="B281" s="123"/>
      <c r="C281" s="70" t="s">
        <v>33</v>
      </c>
      <c r="D281" s="67">
        <v>376232</v>
      </c>
      <c r="E281" s="67">
        <v>400920</v>
      </c>
      <c r="F281" s="67">
        <v>400920</v>
      </c>
      <c r="G281" s="86"/>
      <c r="H281" s="72">
        <f t="shared" si="17"/>
        <v>106.56190860958132</v>
      </c>
    </row>
    <row r="282" spans="1:8" ht="15">
      <c r="A282" s="73"/>
      <c r="B282" s="123"/>
      <c r="C282" s="104" t="s">
        <v>42</v>
      </c>
      <c r="D282" s="88">
        <v>249440</v>
      </c>
      <c r="E282" s="88">
        <v>269602</v>
      </c>
      <c r="F282" s="88">
        <v>269602</v>
      </c>
      <c r="G282" s="89"/>
      <c r="H282" s="90">
        <f t="shared" si="17"/>
        <v>108.08290570878769</v>
      </c>
    </row>
    <row r="283" spans="1:8" ht="15">
      <c r="A283" s="73"/>
      <c r="B283" s="123"/>
      <c r="C283" s="104" t="s">
        <v>43</v>
      </c>
      <c r="D283" s="88">
        <v>46610</v>
      </c>
      <c r="E283" s="88">
        <v>48858</v>
      </c>
      <c r="F283" s="88">
        <v>48858</v>
      </c>
      <c r="G283" s="89"/>
      <c r="H283" s="90">
        <f t="shared" si="17"/>
        <v>104.82299935636131</v>
      </c>
    </row>
    <row r="284" spans="1:8" ht="15">
      <c r="A284" s="73"/>
      <c r="B284" s="123"/>
      <c r="C284" s="70" t="s">
        <v>23</v>
      </c>
      <c r="D284" s="67">
        <f>D285</f>
        <v>5000</v>
      </c>
      <c r="E284" s="67">
        <v>0</v>
      </c>
      <c r="F284" s="67">
        <v>0</v>
      </c>
      <c r="G284" s="86"/>
      <c r="H284" s="68">
        <f t="shared" si="17"/>
        <v>0</v>
      </c>
    </row>
    <row r="285" spans="1:8" ht="15">
      <c r="A285" s="73"/>
      <c r="B285" s="123"/>
      <c r="C285" s="104" t="s">
        <v>38</v>
      </c>
      <c r="D285" s="88">
        <v>5000</v>
      </c>
      <c r="E285" s="88">
        <v>0</v>
      </c>
      <c r="F285" s="88">
        <v>0</v>
      </c>
      <c r="G285" s="89"/>
      <c r="H285" s="72">
        <f t="shared" si="17"/>
        <v>0</v>
      </c>
    </row>
    <row r="286" spans="1:8" ht="15">
      <c r="A286" s="125"/>
      <c r="B286" s="126"/>
      <c r="C286" s="92"/>
      <c r="D286" s="93"/>
      <c r="E286" s="93"/>
      <c r="F286" s="93"/>
      <c r="G286" s="148"/>
      <c r="H286" s="101"/>
    </row>
    <row r="287" spans="1:8" ht="30">
      <c r="A287" s="110">
        <v>18</v>
      </c>
      <c r="B287" s="145" t="s">
        <v>111</v>
      </c>
      <c r="C287" s="236" t="s">
        <v>112</v>
      </c>
      <c r="D287" s="80">
        <f>D288+D293</f>
        <v>1001394</v>
      </c>
      <c r="E287" s="80">
        <f>E288+E293+E299</f>
        <v>624865</v>
      </c>
      <c r="F287" s="80">
        <f>F288+F293+F299</f>
        <v>624865</v>
      </c>
      <c r="G287" s="237"/>
      <c r="H287" s="83">
        <f>E287/D287*100</f>
        <v>62.39951507598408</v>
      </c>
    </row>
    <row r="288" spans="1:8" ht="15">
      <c r="A288" s="52"/>
      <c r="B288" s="135">
        <v>85401</v>
      </c>
      <c r="C288" s="66" t="s">
        <v>113</v>
      </c>
      <c r="D288" s="67">
        <f>D289</f>
        <v>621224</v>
      </c>
      <c r="E288" s="67">
        <f>E289</f>
        <v>612865</v>
      </c>
      <c r="F288" s="67">
        <f>F289</f>
        <v>612865</v>
      </c>
      <c r="G288" s="120"/>
      <c r="H288" s="107">
        <f>E288/D288*100</f>
        <v>98.65443060796105</v>
      </c>
    </row>
    <row r="289" spans="1:8" ht="15">
      <c r="A289" s="73"/>
      <c r="B289" s="131"/>
      <c r="C289" s="70" t="s">
        <v>33</v>
      </c>
      <c r="D289" s="67">
        <v>621224</v>
      </c>
      <c r="E289" s="67">
        <v>612865</v>
      </c>
      <c r="F289" s="67">
        <v>612865</v>
      </c>
      <c r="G289" s="86"/>
      <c r="H289" s="72">
        <f>E289/D289*100</f>
        <v>98.65443060796105</v>
      </c>
    </row>
    <row r="290" spans="1:8" ht="15">
      <c r="A290" s="73"/>
      <c r="B290" s="131"/>
      <c r="C290" s="104" t="s">
        <v>42</v>
      </c>
      <c r="D290" s="88">
        <v>487637</v>
      </c>
      <c r="E290" s="88">
        <v>489025</v>
      </c>
      <c r="F290" s="88">
        <v>489025</v>
      </c>
      <c r="G290" s="89"/>
      <c r="H290" s="90">
        <f>E290/D290*100</f>
        <v>100.2846379581533</v>
      </c>
    </row>
    <row r="291" spans="1:8" ht="15">
      <c r="A291" s="73"/>
      <c r="B291" s="131"/>
      <c r="C291" s="104" t="s">
        <v>43</v>
      </c>
      <c r="D291" s="88">
        <v>94467</v>
      </c>
      <c r="E291" s="88">
        <v>91735</v>
      </c>
      <c r="F291" s="88">
        <v>91735</v>
      </c>
      <c r="G291" s="89"/>
      <c r="H291" s="90">
        <f>E291/D291*100</f>
        <v>97.10798479892449</v>
      </c>
    </row>
    <row r="292" spans="1:8" s="37" customFormat="1" ht="15">
      <c r="A292" s="73"/>
      <c r="B292" s="131"/>
      <c r="C292" s="70"/>
      <c r="D292" s="138"/>
      <c r="E292" s="138"/>
      <c r="F292" s="138"/>
      <c r="G292" s="86"/>
      <c r="H292" s="90"/>
    </row>
    <row r="293" spans="1:8" s="37" customFormat="1" ht="15">
      <c r="A293" s="73"/>
      <c r="B293" s="131" t="s">
        <v>114</v>
      </c>
      <c r="C293" s="97" t="s">
        <v>115</v>
      </c>
      <c r="D293" s="67">
        <f>D294+D296</f>
        <v>380170</v>
      </c>
      <c r="E293" s="67">
        <v>0</v>
      </c>
      <c r="F293" s="67"/>
      <c r="G293" s="238"/>
      <c r="H293" s="72">
        <f>E293/D293*100</f>
        <v>0</v>
      </c>
    </row>
    <row r="294" spans="1:8" ht="15">
      <c r="A294" s="73"/>
      <c r="B294" s="239"/>
      <c r="C294" s="70" t="s">
        <v>33</v>
      </c>
      <c r="D294" s="93">
        <v>373670</v>
      </c>
      <c r="E294" s="93">
        <v>0</v>
      </c>
      <c r="F294" s="93"/>
      <c r="G294" s="233"/>
      <c r="H294" s="72">
        <f>E294/D294*100</f>
        <v>0</v>
      </c>
    </row>
    <row r="295" spans="1:8" ht="15">
      <c r="A295" s="73"/>
      <c r="B295" s="131"/>
      <c r="C295" s="104" t="s">
        <v>22</v>
      </c>
      <c r="D295" s="67">
        <v>1000</v>
      </c>
      <c r="E295" s="67">
        <v>0</v>
      </c>
      <c r="F295" s="95"/>
      <c r="G295" s="120"/>
      <c r="H295" s="72">
        <f>E295/D295*100</f>
        <v>0</v>
      </c>
    </row>
    <row r="296" spans="1:8" ht="15">
      <c r="A296" s="73"/>
      <c r="B296" s="131"/>
      <c r="C296" s="70" t="s">
        <v>23</v>
      </c>
      <c r="D296" s="67">
        <v>6500</v>
      </c>
      <c r="E296" s="67">
        <v>0</v>
      </c>
      <c r="F296" s="95"/>
      <c r="G296" s="120"/>
      <c r="H296" s="72">
        <f>E296/D296*100</f>
        <v>0</v>
      </c>
    </row>
    <row r="297" spans="1:8" ht="15">
      <c r="A297" s="73"/>
      <c r="B297" s="131"/>
      <c r="C297" s="104" t="s">
        <v>38</v>
      </c>
      <c r="D297" s="67">
        <v>6500</v>
      </c>
      <c r="E297" s="67">
        <v>0</v>
      </c>
      <c r="F297" s="95"/>
      <c r="G297" s="120"/>
      <c r="H297" s="72">
        <f>E297/D297*100</f>
        <v>0</v>
      </c>
    </row>
    <row r="298" spans="1:8" ht="15">
      <c r="A298" s="73"/>
      <c r="B298" s="131"/>
      <c r="C298" s="240"/>
      <c r="D298" s="67"/>
      <c r="E298" s="67"/>
      <c r="F298" s="95"/>
      <c r="G298" s="120"/>
      <c r="H298" s="72"/>
    </row>
    <row r="299" spans="1:8" ht="29.25">
      <c r="A299" s="73"/>
      <c r="B299" s="126" t="s">
        <v>317</v>
      </c>
      <c r="C299" s="241" t="s">
        <v>318</v>
      </c>
      <c r="D299" s="67"/>
      <c r="E299" s="67">
        <f>E300</f>
        <v>12000</v>
      </c>
      <c r="F299" s="67">
        <f>F300</f>
        <v>12000</v>
      </c>
      <c r="G299" s="120"/>
      <c r="H299" s="72"/>
    </row>
    <row r="300" spans="1:8" ht="15">
      <c r="A300" s="73"/>
      <c r="B300" s="131"/>
      <c r="C300" s="70" t="s">
        <v>33</v>
      </c>
      <c r="D300" s="67"/>
      <c r="E300" s="67">
        <v>12000</v>
      </c>
      <c r="F300" s="67">
        <v>12000</v>
      </c>
      <c r="G300" s="120"/>
      <c r="H300" s="72"/>
    </row>
    <row r="301" spans="1:8" ht="15">
      <c r="A301" s="125"/>
      <c r="B301" s="129"/>
      <c r="C301" s="104" t="s">
        <v>22</v>
      </c>
      <c r="D301" s="93"/>
      <c r="E301" s="143">
        <v>12000</v>
      </c>
      <c r="F301" s="143">
        <v>12000</v>
      </c>
      <c r="G301" s="233"/>
      <c r="H301" s="267"/>
    </row>
    <row r="302" spans="1:8" ht="30">
      <c r="A302" s="110">
        <v>19</v>
      </c>
      <c r="B302" s="145" t="s">
        <v>116</v>
      </c>
      <c r="C302" s="244" t="s">
        <v>117</v>
      </c>
      <c r="D302" s="80">
        <f>D303+D307+D310+D313+D318+D321+D324</f>
        <v>9736691</v>
      </c>
      <c r="E302" s="80">
        <f>E303+E307+E310+E313+E318+E321+E324</f>
        <v>16960000</v>
      </c>
      <c r="F302" s="80">
        <f>F303+F307+F310+F313+F318+F321+F324</f>
        <v>16960000</v>
      </c>
      <c r="G302" s="237"/>
      <c r="H302" s="63">
        <f aca="true" t="shared" si="18" ref="H302:H337">E302/D302*100</f>
        <v>174.18648696975183</v>
      </c>
    </row>
    <row r="303" spans="1:8" ht="29.25">
      <c r="A303" s="73"/>
      <c r="B303" s="126" t="s">
        <v>118</v>
      </c>
      <c r="C303" s="195" t="s">
        <v>119</v>
      </c>
      <c r="D303" s="138">
        <f aca="true" t="shared" si="19" ref="D303:F304">D304</f>
        <v>6125465</v>
      </c>
      <c r="E303" s="138">
        <f t="shared" si="19"/>
        <v>13080000</v>
      </c>
      <c r="F303" s="138">
        <f t="shared" si="19"/>
        <v>13080000</v>
      </c>
      <c r="G303" s="245"/>
      <c r="H303" s="107">
        <f t="shared" si="18"/>
        <v>213.5348091940775</v>
      </c>
    </row>
    <row r="304" spans="1:8" ht="15">
      <c r="A304" s="73"/>
      <c r="B304" s="246"/>
      <c r="C304" s="70" t="s">
        <v>23</v>
      </c>
      <c r="D304" s="67">
        <f t="shared" si="19"/>
        <v>6125465</v>
      </c>
      <c r="E304" s="67">
        <f>E305</f>
        <v>13080000</v>
      </c>
      <c r="F304" s="67">
        <f>F305</f>
        <v>13080000</v>
      </c>
      <c r="G304" s="247"/>
      <c r="H304" s="72">
        <f t="shared" si="18"/>
        <v>213.5348091940775</v>
      </c>
    </row>
    <row r="305" spans="1:8" ht="15">
      <c r="A305" s="73"/>
      <c r="B305" s="246"/>
      <c r="C305" s="104" t="s">
        <v>31</v>
      </c>
      <c r="D305" s="88">
        <v>6125465</v>
      </c>
      <c r="E305" s="88">
        <v>13080000</v>
      </c>
      <c r="F305" s="88">
        <v>13080000</v>
      </c>
      <c r="G305" s="248"/>
      <c r="H305" s="90">
        <f t="shared" si="18"/>
        <v>213.5348091940775</v>
      </c>
    </row>
    <row r="306" spans="1:8" ht="15">
      <c r="A306" s="125"/>
      <c r="B306" s="249"/>
      <c r="C306" s="70"/>
      <c r="D306" s="124"/>
      <c r="E306" s="124"/>
      <c r="F306" s="124"/>
      <c r="G306" s="247"/>
      <c r="H306" s="72"/>
    </row>
    <row r="307" spans="1:8" ht="15">
      <c r="A307" s="97"/>
      <c r="B307" s="225">
        <v>90003</v>
      </c>
      <c r="C307" s="92" t="s">
        <v>120</v>
      </c>
      <c r="D307" s="114">
        <f>D308</f>
        <v>1650000</v>
      </c>
      <c r="E307" s="114">
        <f>E308</f>
        <v>1200000</v>
      </c>
      <c r="F307" s="114">
        <f>F308</f>
        <v>1200000</v>
      </c>
      <c r="G307" s="233"/>
      <c r="H307" s="107">
        <f t="shared" si="18"/>
        <v>72.72727272727273</v>
      </c>
    </row>
    <row r="308" spans="1:8" ht="15">
      <c r="A308" s="73"/>
      <c r="B308" s="123"/>
      <c r="C308" s="70" t="s">
        <v>14</v>
      </c>
      <c r="D308" s="67">
        <v>1650000</v>
      </c>
      <c r="E308" s="67">
        <v>1200000</v>
      </c>
      <c r="F308" s="67">
        <v>1200000</v>
      </c>
      <c r="G308" s="86"/>
      <c r="H308" s="72">
        <f t="shared" si="18"/>
        <v>72.72727272727273</v>
      </c>
    </row>
    <row r="309" spans="1:8" ht="15">
      <c r="A309" s="73"/>
      <c r="B309" s="123"/>
      <c r="C309" s="70"/>
      <c r="D309" s="67"/>
      <c r="E309" s="67"/>
      <c r="F309" s="67"/>
      <c r="G309" s="86"/>
      <c r="H309" s="72"/>
    </row>
    <row r="310" spans="1:8" ht="28.5" customHeight="1">
      <c r="A310" s="73"/>
      <c r="B310" s="126">
        <v>90004</v>
      </c>
      <c r="C310" s="250" t="s">
        <v>121</v>
      </c>
      <c r="D310" s="138">
        <f>D311</f>
        <v>366000</v>
      </c>
      <c r="E310" s="138">
        <f>E311</f>
        <v>600000</v>
      </c>
      <c r="F310" s="138">
        <f>F311</f>
        <v>600000</v>
      </c>
      <c r="G310" s="233"/>
      <c r="H310" s="107">
        <f t="shared" si="18"/>
        <v>163.9344262295082</v>
      </c>
    </row>
    <row r="311" spans="1:8" ht="15">
      <c r="A311" s="73"/>
      <c r="B311" s="123"/>
      <c r="C311" s="70" t="s">
        <v>14</v>
      </c>
      <c r="D311" s="67">
        <v>366000</v>
      </c>
      <c r="E311" s="67">
        <v>600000</v>
      </c>
      <c r="F311" s="67">
        <v>600000</v>
      </c>
      <c r="G311" s="86"/>
      <c r="H311" s="72">
        <f t="shared" si="18"/>
        <v>163.9344262295082</v>
      </c>
    </row>
    <row r="312" spans="1:8" ht="15">
      <c r="A312" s="73"/>
      <c r="B312" s="126"/>
      <c r="C312" s="70"/>
      <c r="D312" s="67"/>
      <c r="E312" s="67"/>
      <c r="F312" s="67"/>
      <c r="G312" s="86"/>
      <c r="H312" s="72"/>
    </row>
    <row r="313" spans="1:8" ht="15">
      <c r="A313" s="73"/>
      <c r="B313" s="126">
        <v>90013</v>
      </c>
      <c r="C313" s="92" t="s">
        <v>122</v>
      </c>
      <c r="D313" s="138">
        <f>D314+D315</f>
        <v>120000</v>
      </c>
      <c r="E313" s="138">
        <f>E314+E315</f>
        <v>230000</v>
      </c>
      <c r="F313" s="138">
        <f>F314+F315</f>
        <v>230000</v>
      </c>
      <c r="G313" s="233"/>
      <c r="H313" s="107">
        <f t="shared" si="18"/>
        <v>191.66666666666669</v>
      </c>
    </row>
    <row r="314" spans="1:8" ht="15">
      <c r="A314" s="73"/>
      <c r="B314" s="123"/>
      <c r="C314" s="70" t="s">
        <v>14</v>
      </c>
      <c r="D314" s="67">
        <v>120000</v>
      </c>
      <c r="E314" s="67">
        <v>130000</v>
      </c>
      <c r="F314" s="67">
        <v>130000</v>
      </c>
      <c r="G314" s="86"/>
      <c r="H314" s="72">
        <f t="shared" si="18"/>
        <v>108.33333333333333</v>
      </c>
    </row>
    <row r="315" spans="1:8" ht="15">
      <c r="A315" s="73"/>
      <c r="B315" s="123"/>
      <c r="C315" s="70" t="s">
        <v>23</v>
      </c>
      <c r="D315" s="67">
        <v>0</v>
      </c>
      <c r="E315" s="67">
        <v>100000</v>
      </c>
      <c r="F315" s="67">
        <v>100000</v>
      </c>
      <c r="G315" s="86"/>
      <c r="H315" s="72"/>
    </row>
    <row r="316" spans="1:8" ht="15">
      <c r="A316" s="73"/>
      <c r="B316" s="123"/>
      <c r="C316" s="104" t="s">
        <v>31</v>
      </c>
      <c r="D316" s="88">
        <v>0</v>
      </c>
      <c r="E316" s="88">
        <v>100000</v>
      </c>
      <c r="F316" s="88">
        <v>100000</v>
      </c>
      <c r="G316" s="89"/>
      <c r="H316" s="72"/>
    </row>
    <row r="317" spans="1:8" ht="15">
      <c r="A317" s="73"/>
      <c r="B317" s="123"/>
      <c r="C317" s="70"/>
      <c r="D317" s="67"/>
      <c r="E317" s="67"/>
      <c r="F317" s="67"/>
      <c r="G317" s="86"/>
      <c r="H317" s="72"/>
    </row>
    <row r="318" spans="1:8" ht="15">
      <c r="A318" s="73"/>
      <c r="B318" s="126">
        <v>90015</v>
      </c>
      <c r="C318" s="92" t="s">
        <v>123</v>
      </c>
      <c r="D318" s="93">
        <f>D319</f>
        <v>1229000</v>
      </c>
      <c r="E318" s="93">
        <f>E319</f>
        <v>1300000</v>
      </c>
      <c r="F318" s="93">
        <f>F319</f>
        <v>1300000</v>
      </c>
      <c r="G318" s="233"/>
      <c r="H318" s="107">
        <f t="shared" si="18"/>
        <v>105.77705451586657</v>
      </c>
    </row>
    <row r="319" spans="1:8" ht="15">
      <c r="A319" s="73"/>
      <c r="B319" s="123"/>
      <c r="C319" s="70" t="s">
        <v>14</v>
      </c>
      <c r="D319" s="67">
        <v>1229000</v>
      </c>
      <c r="E319" s="67">
        <v>1300000</v>
      </c>
      <c r="F319" s="67">
        <v>1300000</v>
      </c>
      <c r="G319" s="86"/>
      <c r="H319" s="72">
        <f t="shared" si="18"/>
        <v>105.77705451586657</v>
      </c>
    </row>
    <row r="320" spans="1:8" ht="15">
      <c r="A320" s="73"/>
      <c r="B320" s="123"/>
      <c r="C320" s="70"/>
      <c r="D320" s="67"/>
      <c r="E320" s="67"/>
      <c r="F320" s="67"/>
      <c r="G320" s="67"/>
      <c r="H320" s="72"/>
    </row>
    <row r="321" spans="1:8" s="37" customFormat="1" ht="43.5">
      <c r="A321" s="73"/>
      <c r="B321" s="126" t="s">
        <v>124</v>
      </c>
      <c r="C321" s="136" t="s">
        <v>125</v>
      </c>
      <c r="D321" s="93">
        <f>D322</f>
        <v>6226</v>
      </c>
      <c r="E321" s="93"/>
      <c r="F321" s="93"/>
      <c r="G321" s="86"/>
      <c r="H321" s="72">
        <f>E321/D321*100</f>
        <v>0</v>
      </c>
    </row>
    <row r="322" spans="1:8" ht="15">
      <c r="A322" s="73"/>
      <c r="B322" s="123"/>
      <c r="C322" s="70" t="s">
        <v>14</v>
      </c>
      <c r="D322" s="67">
        <v>6226</v>
      </c>
      <c r="E322" s="67"/>
      <c r="F322" s="67"/>
      <c r="G322" s="86"/>
      <c r="H322" s="72">
        <f>E322/D322*100</f>
        <v>0</v>
      </c>
    </row>
    <row r="323" spans="1:8" ht="15">
      <c r="A323" s="73"/>
      <c r="B323" s="123"/>
      <c r="C323" s="70"/>
      <c r="D323" s="77"/>
      <c r="E323" s="67"/>
      <c r="F323" s="77"/>
      <c r="G323" s="86"/>
      <c r="H323" s="72"/>
    </row>
    <row r="324" spans="1:8" ht="15">
      <c r="A324" s="73"/>
      <c r="B324" s="126">
        <v>90095</v>
      </c>
      <c r="C324" s="70" t="s">
        <v>26</v>
      </c>
      <c r="D324" s="67">
        <f>D325+D327</f>
        <v>240000</v>
      </c>
      <c r="E324" s="86">
        <f>E325+E327</f>
        <v>550000</v>
      </c>
      <c r="F324" s="86">
        <f>F325+F327</f>
        <v>550000</v>
      </c>
      <c r="G324" s="86"/>
      <c r="H324" s="72">
        <f>E324/D324*100</f>
        <v>229.16666666666666</v>
      </c>
    </row>
    <row r="325" spans="1:8" ht="15">
      <c r="A325" s="97"/>
      <c r="B325" s="123"/>
      <c r="C325" s="70" t="s">
        <v>126</v>
      </c>
      <c r="D325" s="67">
        <v>200000</v>
      </c>
      <c r="E325" s="86">
        <v>260000</v>
      </c>
      <c r="F325" s="86">
        <v>260000</v>
      </c>
      <c r="G325" s="86"/>
      <c r="H325" s="72">
        <f>E325/D325*100</f>
        <v>130</v>
      </c>
    </row>
    <row r="326" spans="1:8" ht="15">
      <c r="A326" s="97"/>
      <c r="B326" s="123"/>
      <c r="C326" s="104" t="s">
        <v>42</v>
      </c>
      <c r="D326" s="88">
        <v>2000</v>
      </c>
      <c r="E326" s="89"/>
      <c r="F326" s="89"/>
      <c r="G326" s="89"/>
      <c r="H326" s="72">
        <f>E326/D326*100</f>
        <v>0</v>
      </c>
    </row>
    <row r="327" spans="1:8" ht="15">
      <c r="A327" s="251"/>
      <c r="B327" s="123"/>
      <c r="C327" s="70" t="s">
        <v>23</v>
      </c>
      <c r="D327" s="67">
        <f>D328</f>
        <v>40000</v>
      </c>
      <c r="E327" s="67">
        <v>290000</v>
      </c>
      <c r="F327" s="67">
        <v>290000</v>
      </c>
      <c r="G327" s="86"/>
      <c r="H327" s="72">
        <f>E327/D327*100</f>
        <v>725</v>
      </c>
    </row>
    <row r="328" spans="1:8" ht="15">
      <c r="A328" s="251"/>
      <c r="B328" s="123"/>
      <c r="C328" s="104" t="s">
        <v>31</v>
      </c>
      <c r="D328" s="88">
        <v>40000</v>
      </c>
      <c r="E328" s="89">
        <v>290000</v>
      </c>
      <c r="F328" s="89">
        <v>290000</v>
      </c>
      <c r="G328" s="89"/>
      <c r="H328" s="72">
        <f>E328/D328*100</f>
        <v>725</v>
      </c>
    </row>
    <row r="329" spans="1:8" ht="15">
      <c r="A329" s="50"/>
      <c r="B329" s="126"/>
      <c r="C329" s="125"/>
      <c r="D329" s="140"/>
      <c r="E329" s="140"/>
      <c r="F329" s="140"/>
      <c r="G329" s="106"/>
      <c r="H329" s="101"/>
    </row>
    <row r="330" spans="1:8" ht="27.75" customHeight="1">
      <c r="A330" s="252">
        <v>20</v>
      </c>
      <c r="B330" s="171" t="s">
        <v>127</v>
      </c>
      <c r="C330" s="253" t="s">
        <v>128</v>
      </c>
      <c r="D330" s="61">
        <f>D339+D343+D331+D335</f>
        <v>7157432</v>
      </c>
      <c r="E330" s="61">
        <f>E339+E343+E331+E335</f>
        <v>3241640</v>
      </c>
      <c r="F330" s="61">
        <f>F331+F335+F339+F343</f>
        <v>3241640</v>
      </c>
      <c r="G330" s="254"/>
      <c r="H330" s="83">
        <f t="shared" si="18"/>
        <v>45.290545547620994</v>
      </c>
    </row>
    <row r="331" spans="1:8" ht="30" customHeight="1">
      <c r="A331" s="73"/>
      <c r="B331" s="126">
        <v>92109</v>
      </c>
      <c r="C331" s="255" t="s">
        <v>129</v>
      </c>
      <c r="D331" s="67">
        <f>D332</f>
        <v>824000</v>
      </c>
      <c r="E331" s="67">
        <f>E332</f>
        <v>874000</v>
      </c>
      <c r="F331" s="67">
        <f>F332</f>
        <v>874000</v>
      </c>
      <c r="G331" s="94"/>
      <c r="H331" s="107">
        <f t="shared" si="18"/>
        <v>106.06796116504856</v>
      </c>
    </row>
    <row r="332" spans="1:8" ht="15">
      <c r="A332" s="73"/>
      <c r="B332" s="123"/>
      <c r="C332" s="70" t="s">
        <v>33</v>
      </c>
      <c r="D332" s="67">
        <f>D333</f>
        <v>824000</v>
      </c>
      <c r="E332" s="67">
        <v>874000</v>
      </c>
      <c r="F332" s="67">
        <v>874000</v>
      </c>
      <c r="G332" s="75"/>
      <c r="H332" s="72">
        <f t="shared" si="18"/>
        <v>106.06796116504856</v>
      </c>
    </row>
    <row r="333" spans="1:8" ht="15">
      <c r="A333" s="73"/>
      <c r="B333" s="123"/>
      <c r="C333" s="104" t="s">
        <v>22</v>
      </c>
      <c r="D333" s="88">
        <v>824000</v>
      </c>
      <c r="E333" s="88">
        <v>874000</v>
      </c>
      <c r="F333" s="88">
        <v>874000</v>
      </c>
      <c r="G333" s="108"/>
      <c r="H333" s="90">
        <f t="shared" si="18"/>
        <v>106.06796116504856</v>
      </c>
    </row>
    <row r="334" spans="1:8" ht="15">
      <c r="A334" s="73"/>
      <c r="B334" s="123"/>
      <c r="C334" s="66"/>
      <c r="D334" s="77"/>
      <c r="E334" s="77"/>
      <c r="F334" s="77"/>
      <c r="G334" s="96"/>
      <c r="H334" s="72"/>
    </row>
    <row r="335" spans="1:8" ht="15">
      <c r="A335" s="73"/>
      <c r="B335" s="126">
        <v>92114</v>
      </c>
      <c r="C335" s="132" t="s">
        <v>130</v>
      </c>
      <c r="D335" s="238">
        <f>D336</f>
        <v>142000</v>
      </c>
      <c r="E335" s="238">
        <f>E336</f>
        <v>150000</v>
      </c>
      <c r="F335" s="238">
        <f>F336</f>
        <v>150000</v>
      </c>
      <c r="G335" s="197"/>
      <c r="H335" s="107">
        <f t="shared" si="18"/>
        <v>105.63380281690141</v>
      </c>
    </row>
    <row r="336" spans="1:8" ht="15">
      <c r="A336" s="73"/>
      <c r="B336" s="123"/>
      <c r="C336" s="70" t="s">
        <v>33</v>
      </c>
      <c r="D336" s="67">
        <f>D337</f>
        <v>142000</v>
      </c>
      <c r="E336" s="86">
        <v>150000</v>
      </c>
      <c r="F336" s="86">
        <v>150000</v>
      </c>
      <c r="G336" s="86"/>
      <c r="H336" s="72">
        <f t="shared" si="18"/>
        <v>105.63380281690141</v>
      </c>
    </row>
    <row r="337" spans="1:8" ht="15">
      <c r="A337" s="73"/>
      <c r="B337" s="123"/>
      <c r="C337" s="104" t="s">
        <v>22</v>
      </c>
      <c r="D337" s="88">
        <v>142000</v>
      </c>
      <c r="E337" s="89">
        <v>150000</v>
      </c>
      <c r="F337" s="89">
        <v>150000</v>
      </c>
      <c r="G337" s="89"/>
      <c r="H337" s="90">
        <f t="shared" si="18"/>
        <v>105.63380281690141</v>
      </c>
    </row>
    <row r="338" spans="1:8" ht="15">
      <c r="A338" s="73"/>
      <c r="B338" s="123"/>
      <c r="C338" s="70"/>
      <c r="D338" s="67"/>
      <c r="E338" s="67"/>
      <c r="F338" s="67"/>
      <c r="G338" s="75"/>
      <c r="H338" s="72"/>
    </row>
    <row r="339" spans="1:8" ht="29.25" customHeight="1">
      <c r="A339" s="73"/>
      <c r="B339" s="126" t="s">
        <v>131</v>
      </c>
      <c r="C339" s="255" t="s">
        <v>132</v>
      </c>
      <c r="D339" s="93">
        <f>D340</f>
        <v>5750000</v>
      </c>
      <c r="E339" s="93">
        <f>E340</f>
        <v>100000</v>
      </c>
      <c r="F339" s="93">
        <f>F340</f>
        <v>100000</v>
      </c>
      <c r="G339" s="94"/>
      <c r="H339" s="107">
        <f>E339/D339*100</f>
        <v>1.7391304347826086</v>
      </c>
    </row>
    <row r="340" spans="1:8" ht="15">
      <c r="A340" s="73"/>
      <c r="B340" s="123"/>
      <c r="C340" s="70" t="s">
        <v>23</v>
      </c>
      <c r="D340" s="67">
        <f>D341</f>
        <v>5750000</v>
      </c>
      <c r="E340" s="67">
        <v>100000</v>
      </c>
      <c r="F340" s="67">
        <v>100000</v>
      </c>
      <c r="G340" s="75"/>
      <c r="H340" s="72">
        <f>E340/D340*100</f>
        <v>1.7391304347826086</v>
      </c>
    </row>
    <row r="341" spans="1:8" ht="15">
      <c r="A341" s="73"/>
      <c r="B341" s="123"/>
      <c r="C341" s="104" t="s">
        <v>31</v>
      </c>
      <c r="D341" s="88">
        <v>5750000</v>
      </c>
      <c r="E341" s="88">
        <v>100000</v>
      </c>
      <c r="F341" s="88">
        <v>100000</v>
      </c>
      <c r="G341" s="108"/>
      <c r="H341" s="90">
        <f>E341/D341*100</f>
        <v>1.7391304347826086</v>
      </c>
    </row>
    <row r="342" spans="1:8" ht="15">
      <c r="A342" s="125"/>
      <c r="B342" s="126"/>
      <c r="C342" s="70"/>
      <c r="D342" s="77"/>
      <c r="E342" s="67"/>
      <c r="F342" s="67"/>
      <c r="G342" s="75"/>
      <c r="H342" s="72"/>
    </row>
    <row r="343" spans="1:8" ht="15">
      <c r="A343" s="73"/>
      <c r="B343" s="123">
        <v>92195</v>
      </c>
      <c r="C343" s="47" t="s">
        <v>26</v>
      </c>
      <c r="D343" s="138">
        <f>D344+D348</f>
        <v>441432</v>
      </c>
      <c r="E343" s="93">
        <f>E344+E348</f>
        <v>2117640</v>
      </c>
      <c r="F343" s="93">
        <f>F344+F348</f>
        <v>2117640</v>
      </c>
      <c r="G343" s="100"/>
      <c r="H343" s="107">
        <f aca="true" t="shared" si="20" ref="H343:H349">E343/D343*100</f>
        <v>479.72054585983796</v>
      </c>
    </row>
    <row r="344" spans="1:8" ht="15">
      <c r="A344" s="97"/>
      <c r="B344" s="239"/>
      <c r="C344" s="70" t="s">
        <v>33</v>
      </c>
      <c r="D344" s="67">
        <v>261800</v>
      </c>
      <c r="E344" s="86">
        <v>360000</v>
      </c>
      <c r="F344" s="86">
        <v>360000</v>
      </c>
      <c r="G344" s="75"/>
      <c r="H344" s="72">
        <f t="shared" si="20"/>
        <v>137.50954927425516</v>
      </c>
    </row>
    <row r="345" spans="1:8" ht="15">
      <c r="A345" s="97"/>
      <c r="B345" s="123"/>
      <c r="C345" s="104" t="s">
        <v>42</v>
      </c>
      <c r="D345" s="88">
        <v>26300</v>
      </c>
      <c r="E345" s="89">
        <v>30000</v>
      </c>
      <c r="F345" s="89">
        <v>30000</v>
      </c>
      <c r="G345" s="108"/>
      <c r="H345" s="90">
        <f t="shared" si="20"/>
        <v>114.06844106463878</v>
      </c>
    </row>
    <row r="346" spans="1:8" ht="15">
      <c r="A346" s="97"/>
      <c r="B346" s="123"/>
      <c r="C346" s="104" t="s">
        <v>43</v>
      </c>
      <c r="D346" s="88">
        <v>4500</v>
      </c>
      <c r="E346" s="89">
        <v>10000</v>
      </c>
      <c r="F346" s="89">
        <v>10000</v>
      </c>
      <c r="G346" s="108"/>
      <c r="H346" s="90">
        <f t="shared" si="20"/>
        <v>222.22222222222223</v>
      </c>
    </row>
    <row r="347" spans="1:8" ht="15">
      <c r="A347" s="97"/>
      <c r="B347" s="123"/>
      <c r="C347" s="104" t="s">
        <v>22</v>
      </c>
      <c r="D347" s="88">
        <v>58000</v>
      </c>
      <c r="E347" s="89">
        <v>82000</v>
      </c>
      <c r="F347" s="89">
        <v>82000</v>
      </c>
      <c r="G347" s="108"/>
      <c r="H347" s="90">
        <f t="shared" si="20"/>
        <v>141.3793103448276</v>
      </c>
    </row>
    <row r="348" spans="1:8" ht="15">
      <c r="A348" s="73"/>
      <c r="B348" s="131"/>
      <c r="C348" s="70" t="s">
        <v>23</v>
      </c>
      <c r="D348" s="67">
        <v>179632</v>
      </c>
      <c r="E348" s="67">
        <v>1757640</v>
      </c>
      <c r="F348" s="67">
        <v>1757640</v>
      </c>
      <c r="G348" s="75"/>
      <c r="H348" s="72">
        <f t="shared" si="20"/>
        <v>978.4670882693506</v>
      </c>
    </row>
    <row r="349" spans="1:8" ht="15">
      <c r="A349" s="73"/>
      <c r="B349" s="131"/>
      <c r="C349" s="104" t="s">
        <v>31</v>
      </c>
      <c r="D349" s="88">
        <v>179632</v>
      </c>
      <c r="E349" s="88">
        <v>1757640</v>
      </c>
      <c r="F349" s="88">
        <v>1757640</v>
      </c>
      <c r="G349" s="108"/>
      <c r="H349" s="90">
        <f t="shared" si="20"/>
        <v>978.4670882693506</v>
      </c>
    </row>
    <row r="350" spans="1:8" ht="15">
      <c r="A350" s="97"/>
      <c r="B350" s="126"/>
      <c r="C350" s="125"/>
      <c r="D350" s="140"/>
      <c r="E350" s="93"/>
      <c r="F350" s="93"/>
      <c r="G350" s="127"/>
      <c r="H350" s="101"/>
    </row>
    <row r="351" spans="1:8" ht="15">
      <c r="A351" s="58">
        <v>21</v>
      </c>
      <c r="B351" s="256">
        <v>926</v>
      </c>
      <c r="C351" s="58" t="s">
        <v>133</v>
      </c>
      <c r="D351" s="80">
        <f>D352+D363+D358</f>
        <v>3876840</v>
      </c>
      <c r="E351" s="80">
        <f>E352+E363+E358</f>
        <v>5290000</v>
      </c>
      <c r="F351" s="80">
        <f>F352+F363+F358</f>
        <v>5290000</v>
      </c>
      <c r="G351" s="110"/>
      <c r="H351" s="63">
        <f aca="true" t="shared" si="21" ref="H351:H361">E351/D351*100</f>
        <v>136.45133665562673</v>
      </c>
    </row>
    <row r="352" spans="1:8" ht="15">
      <c r="A352" s="64"/>
      <c r="B352" s="53" t="s">
        <v>134</v>
      </c>
      <c r="C352" s="70" t="s">
        <v>135</v>
      </c>
      <c r="D352" s="67">
        <f>D353+D354</f>
        <v>3066840</v>
      </c>
      <c r="E352" s="67">
        <f>E353+E354</f>
        <v>4370000</v>
      </c>
      <c r="F352" s="67">
        <f>F353+F354</f>
        <v>4370000</v>
      </c>
      <c r="G352" s="71"/>
      <c r="H352" s="72">
        <f t="shared" si="21"/>
        <v>142.49194610739394</v>
      </c>
    </row>
    <row r="353" spans="1:8" ht="15">
      <c r="A353" s="64"/>
      <c r="B353" s="257"/>
      <c r="C353" s="70" t="s">
        <v>14</v>
      </c>
      <c r="D353" s="67">
        <v>3040000</v>
      </c>
      <c r="E353" s="67">
        <v>3120000</v>
      </c>
      <c r="F353" s="67">
        <v>3120000</v>
      </c>
      <c r="G353" s="71"/>
      <c r="H353" s="72">
        <f t="shared" si="21"/>
        <v>102.63157894736842</v>
      </c>
    </row>
    <row r="354" spans="1:8" ht="15">
      <c r="A354" s="64"/>
      <c r="B354" s="258"/>
      <c r="C354" s="70" t="s">
        <v>23</v>
      </c>
      <c r="D354" s="67">
        <v>26840</v>
      </c>
      <c r="E354" s="67">
        <f>1050000+E356</f>
        <v>1250000</v>
      </c>
      <c r="F354" s="67">
        <f>1050000+F356</f>
        <v>1250000</v>
      </c>
      <c r="G354" s="71"/>
      <c r="H354" s="72">
        <f t="shared" si="21"/>
        <v>4657.2280178837555</v>
      </c>
    </row>
    <row r="355" spans="1:8" ht="15">
      <c r="A355" s="64"/>
      <c r="B355" s="259"/>
      <c r="C355" s="104" t="s">
        <v>31</v>
      </c>
      <c r="D355" s="88">
        <v>26840</v>
      </c>
      <c r="E355" s="88">
        <v>1050000</v>
      </c>
      <c r="F355" s="88">
        <v>1050000</v>
      </c>
      <c r="G355" s="105"/>
      <c r="H355" s="90">
        <f t="shared" si="21"/>
        <v>3912.071535022355</v>
      </c>
    </row>
    <row r="356" spans="1:8" ht="15">
      <c r="A356" s="64"/>
      <c r="B356" s="259"/>
      <c r="C356" s="104" t="s">
        <v>24</v>
      </c>
      <c r="D356" s="88"/>
      <c r="E356" s="88">
        <v>200000</v>
      </c>
      <c r="F356" s="88">
        <v>200000</v>
      </c>
      <c r="G356" s="105"/>
      <c r="H356" s="72"/>
    </row>
    <row r="357" spans="1:8" ht="15">
      <c r="A357" s="64"/>
      <c r="B357" s="259"/>
      <c r="C357" s="260"/>
      <c r="D357" s="124"/>
      <c r="E357" s="124"/>
      <c r="F357" s="124"/>
      <c r="G357" s="71"/>
      <c r="H357" s="72"/>
    </row>
    <row r="358" spans="1:8" ht="30" customHeight="1">
      <c r="A358" s="64"/>
      <c r="B358" s="126" t="s">
        <v>298</v>
      </c>
      <c r="C358" s="261" t="s">
        <v>299</v>
      </c>
      <c r="D358" s="95">
        <f>D359</f>
        <v>750000</v>
      </c>
      <c r="E358" s="95">
        <f>E359</f>
        <v>820000</v>
      </c>
      <c r="F358" s="67">
        <f>F359</f>
        <v>820000</v>
      </c>
      <c r="G358" s="102"/>
      <c r="H358" s="72">
        <f t="shared" si="21"/>
        <v>109.33333333333333</v>
      </c>
    </row>
    <row r="359" spans="1:8" ht="15">
      <c r="A359" s="64"/>
      <c r="B359" s="259"/>
      <c r="C359" s="70" t="s">
        <v>33</v>
      </c>
      <c r="D359" s="95">
        <v>750000</v>
      </c>
      <c r="E359" s="95">
        <v>820000</v>
      </c>
      <c r="F359" s="67">
        <v>820000</v>
      </c>
      <c r="G359" s="102"/>
      <c r="H359" s="72">
        <f t="shared" si="21"/>
        <v>109.33333333333333</v>
      </c>
    </row>
    <row r="360" spans="1:8" ht="15">
      <c r="A360" s="64"/>
      <c r="B360" s="259"/>
      <c r="C360" s="104" t="s">
        <v>43</v>
      </c>
      <c r="D360" s="95">
        <v>5000</v>
      </c>
      <c r="E360" s="95">
        <v>5000</v>
      </c>
      <c r="F360" s="67">
        <v>5000</v>
      </c>
      <c r="G360" s="102"/>
      <c r="H360" s="72">
        <f t="shared" si="21"/>
        <v>100</v>
      </c>
    </row>
    <row r="361" spans="1:8" ht="15">
      <c r="A361" s="64"/>
      <c r="B361" s="259"/>
      <c r="C361" s="104" t="s">
        <v>22</v>
      </c>
      <c r="D361" s="95">
        <v>650000</v>
      </c>
      <c r="E361" s="95">
        <v>700000</v>
      </c>
      <c r="F361" s="67">
        <v>700000</v>
      </c>
      <c r="G361" s="102"/>
      <c r="H361" s="72">
        <f t="shared" si="21"/>
        <v>107.6923076923077</v>
      </c>
    </row>
    <row r="362" spans="1:8" ht="15">
      <c r="A362" s="64"/>
      <c r="B362" s="259"/>
      <c r="C362" s="262"/>
      <c r="D362" s="263"/>
      <c r="E362" s="263"/>
      <c r="F362" s="124"/>
      <c r="G362" s="102"/>
      <c r="H362" s="72"/>
    </row>
    <row r="363" spans="1:8" ht="15">
      <c r="A363" s="73"/>
      <c r="B363" s="126">
        <v>92695</v>
      </c>
      <c r="C363" s="264" t="s">
        <v>26</v>
      </c>
      <c r="D363" s="95">
        <f>D364</f>
        <v>60000</v>
      </c>
      <c r="E363" s="95">
        <f>E364</f>
        <v>100000</v>
      </c>
      <c r="F363" s="67">
        <f>F364</f>
        <v>100000</v>
      </c>
      <c r="G363" s="109"/>
      <c r="H363" s="107">
        <f>E363/D363*100</f>
        <v>166.66666666666669</v>
      </c>
    </row>
    <row r="364" spans="1:8" ht="15">
      <c r="A364" s="73"/>
      <c r="B364" s="131"/>
      <c r="C364" s="70" t="s">
        <v>23</v>
      </c>
      <c r="D364" s="67">
        <v>60000</v>
      </c>
      <c r="E364" s="67">
        <v>100000</v>
      </c>
      <c r="F364" s="67">
        <v>100000</v>
      </c>
      <c r="G364" s="75" t="s">
        <v>0</v>
      </c>
      <c r="H364" s="72">
        <f>E364/D364*100</f>
        <v>166.66666666666669</v>
      </c>
    </row>
    <row r="365" spans="1:8" ht="15">
      <c r="A365" s="125"/>
      <c r="B365" s="129"/>
      <c r="C365" s="214" t="s">
        <v>31</v>
      </c>
      <c r="D365" s="177">
        <v>60000</v>
      </c>
      <c r="E365" s="177">
        <v>100000</v>
      </c>
      <c r="F365" s="88">
        <v>100000</v>
      </c>
      <c r="G365" s="144"/>
      <c r="H365" s="90">
        <f>E365/D365*100</f>
        <v>166.66666666666669</v>
      </c>
    </row>
    <row r="366" spans="1:8" ht="15">
      <c r="A366" s="47"/>
      <c r="B366" s="246"/>
      <c r="C366" s="465"/>
      <c r="D366" s="382"/>
      <c r="E366" s="382"/>
      <c r="F366" s="382"/>
      <c r="G366" s="466"/>
      <c r="H366" s="467"/>
    </row>
    <row r="367" spans="1:8" ht="15">
      <c r="A367" s="47"/>
      <c r="B367" s="246"/>
      <c r="C367" s="465"/>
      <c r="D367" s="382"/>
      <c r="E367" s="382"/>
      <c r="F367" s="382"/>
      <c r="G367" s="466"/>
      <c r="H367" s="468"/>
    </row>
    <row r="368" spans="1:8" ht="15">
      <c r="A368" s="47"/>
      <c r="B368" s="246"/>
      <c r="C368" s="465"/>
      <c r="D368" s="382"/>
      <c r="E368" s="382"/>
      <c r="F368" s="382"/>
      <c r="G368" s="466"/>
      <c r="H368" s="468"/>
    </row>
    <row r="369" spans="1:8" ht="15">
      <c r="A369" s="47"/>
      <c r="B369" s="246"/>
      <c r="C369" s="465"/>
      <c r="D369" s="382"/>
      <c r="E369" s="382"/>
      <c r="F369" s="382"/>
      <c r="G369" s="466"/>
      <c r="H369" s="468"/>
    </row>
    <row r="370" spans="1:8" ht="15">
      <c r="A370" s="47"/>
      <c r="B370" s="246"/>
      <c r="C370" s="465"/>
      <c r="D370" s="382"/>
      <c r="E370" s="382"/>
      <c r="F370" s="382"/>
      <c r="G370" s="466"/>
      <c r="H370" s="468"/>
    </row>
    <row r="371" spans="1:8" ht="15">
      <c r="A371" s="47"/>
      <c r="B371" s="246"/>
      <c r="C371" s="465"/>
      <c r="D371" s="382"/>
      <c r="E371" s="382"/>
      <c r="F371" s="382"/>
      <c r="G371" s="466"/>
      <c r="H371" s="468"/>
    </row>
    <row r="372" spans="1:8" ht="15">
      <c r="A372" s="47"/>
      <c r="B372" s="246"/>
      <c r="C372" s="465"/>
      <c r="D372" s="382"/>
      <c r="E372" s="382"/>
      <c r="F372" s="382"/>
      <c r="G372" s="466"/>
      <c r="H372" s="468"/>
    </row>
    <row r="373" spans="1:8" ht="15">
      <c r="A373" s="47"/>
      <c r="B373" s="246"/>
      <c r="C373" s="465"/>
      <c r="D373" s="382"/>
      <c r="E373" s="382"/>
      <c r="F373" s="382"/>
      <c r="G373" s="466"/>
      <c r="H373" s="468"/>
    </row>
    <row r="374" spans="1:8" ht="15">
      <c r="A374" s="47"/>
      <c r="B374" s="246"/>
      <c r="C374" s="465"/>
      <c r="D374" s="382"/>
      <c r="E374" s="382"/>
      <c r="F374" s="382"/>
      <c r="G374" s="466"/>
      <c r="H374" s="468"/>
    </row>
    <row r="375" spans="1:8" ht="15">
      <c r="A375" s="47"/>
      <c r="B375" s="246"/>
      <c r="C375" s="465"/>
      <c r="D375" s="382"/>
      <c r="E375" s="382"/>
      <c r="F375" s="382"/>
      <c r="G375" s="466"/>
      <c r="H375" s="468"/>
    </row>
    <row r="376" spans="1:8" ht="15">
      <c r="A376" s="47"/>
      <c r="B376" s="246"/>
      <c r="C376" s="465"/>
      <c r="D376" s="382"/>
      <c r="E376" s="382"/>
      <c r="F376" s="382"/>
      <c r="G376" s="466"/>
      <c r="H376" s="468"/>
    </row>
    <row r="377" spans="1:8" ht="15">
      <c r="A377" s="47"/>
      <c r="B377" s="246"/>
      <c r="C377" s="465"/>
      <c r="D377" s="382"/>
      <c r="E377" s="382"/>
      <c r="F377" s="382"/>
      <c r="G377" s="466"/>
      <c r="H377" s="468"/>
    </row>
    <row r="378" spans="1:8" ht="15">
      <c r="A378" s="47"/>
      <c r="B378" s="246"/>
      <c r="C378" s="465"/>
      <c r="D378" s="382"/>
      <c r="E378" s="382"/>
      <c r="F378" s="382"/>
      <c r="G378" s="466"/>
      <c r="H378" s="468"/>
    </row>
    <row r="379" spans="1:8" ht="15">
      <c r="A379" s="47"/>
      <c r="B379" s="246"/>
      <c r="C379" s="465"/>
      <c r="D379" s="382"/>
      <c r="E379" s="382"/>
      <c r="F379" s="382"/>
      <c r="G379" s="466"/>
      <c r="H379" s="468"/>
    </row>
    <row r="380" spans="1:8" ht="15">
      <c r="A380" s="47"/>
      <c r="B380" s="246"/>
      <c r="C380" s="465"/>
      <c r="D380" s="382"/>
      <c r="E380" s="382"/>
      <c r="F380" s="382"/>
      <c r="G380" s="466"/>
      <c r="H380" s="468"/>
    </row>
    <row r="381" spans="1:8" ht="15">
      <c r="A381" s="47"/>
      <c r="B381" s="246"/>
      <c r="C381" s="465"/>
      <c r="D381" s="382"/>
      <c r="E381" s="382"/>
      <c r="F381" s="382"/>
      <c r="G381" s="466"/>
      <c r="H381" s="468"/>
    </row>
    <row r="382" spans="1:8" ht="15">
      <c r="A382" s="47"/>
      <c r="B382" s="246"/>
      <c r="C382" s="465"/>
      <c r="D382" s="382"/>
      <c r="E382" s="382"/>
      <c r="F382" s="382"/>
      <c r="G382" s="466"/>
      <c r="H382" s="468"/>
    </row>
    <row r="383" spans="1:8" ht="15">
      <c r="A383" s="47"/>
      <c r="B383" s="246"/>
      <c r="C383" s="465"/>
      <c r="D383" s="382"/>
      <c r="E383" s="382"/>
      <c r="F383" s="382"/>
      <c r="G383" s="466"/>
      <c r="H383" s="468"/>
    </row>
    <row r="384" spans="1:8" ht="15">
      <c r="A384" s="47"/>
      <c r="B384" s="246"/>
      <c r="C384" s="465"/>
      <c r="D384" s="382"/>
      <c r="E384" s="382"/>
      <c r="F384" s="382"/>
      <c r="G384" s="466"/>
      <c r="H384" s="468"/>
    </row>
    <row r="385" spans="1:8" ht="15">
      <c r="A385" s="47"/>
      <c r="B385" s="246"/>
      <c r="C385" s="465"/>
      <c r="D385" s="382"/>
      <c r="E385" s="382"/>
      <c r="F385" s="382"/>
      <c r="G385" s="466"/>
      <c r="H385" s="468"/>
    </row>
    <row r="386" spans="1:8" ht="15">
      <c r="A386" s="47"/>
      <c r="B386" s="246"/>
      <c r="C386" s="465"/>
      <c r="D386" s="382"/>
      <c r="E386" s="382"/>
      <c r="F386" s="382"/>
      <c r="G386" s="466"/>
      <c r="H386" s="468"/>
    </row>
    <row r="387" spans="1:8" ht="15">
      <c r="A387" s="47"/>
      <c r="B387" s="246"/>
      <c r="C387" s="465"/>
      <c r="D387" s="382"/>
      <c r="E387" s="382"/>
      <c r="F387" s="382"/>
      <c r="G387" s="466"/>
      <c r="H387" s="468"/>
    </row>
    <row r="388" spans="1:8" ht="15">
      <c r="A388" s="47"/>
      <c r="B388" s="246"/>
      <c r="C388" s="465"/>
      <c r="D388" s="382"/>
      <c r="E388" s="382"/>
      <c r="F388" s="382"/>
      <c r="G388" s="466"/>
      <c r="H388" s="468"/>
    </row>
    <row r="389" spans="1:8" ht="15">
      <c r="A389" s="47"/>
      <c r="B389" s="246"/>
      <c r="C389" s="465"/>
      <c r="D389" s="382"/>
      <c r="E389" s="382"/>
      <c r="F389" s="382"/>
      <c r="G389" s="466"/>
      <c r="H389" s="468"/>
    </row>
    <row r="390" spans="1:8" ht="15">
      <c r="A390" s="47"/>
      <c r="B390" s="246"/>
      <c r="C390" s="465"/>
      <c r="D390" s="382"/>
      <c r="E390" s="382"/>
      <c r="F390" s="382"/>
      <c r="G390" s="466"/>
      <c r="H390" s="468"/>
    </row>
    <row r="391" spans="1:8" ht="15">
      <c r="A391" s="47"/>
      <c r="B391" s="246"/>
      <c r="C391" s="465"/>
      <c r="D391" s="382"/>
      <c r="E391" s="382"/>
      <c r="F391" s="382"/>
      <c r="G391" s="466"/>
      <c r="H391" s="468"/>
    </row>
    <row r="392" spans="1:8" ht="15">
      <c r="A392" s="47"/>
      <c r="B392" s="246"/>
      <c r="C392" s="465"/>
      <c r="D392" s="382"/>
      <c r="E392" s="382"/>
      <c r="F392" s="382"/>
      <c r="G392" s="466"/>
      <c r="H392" s="468"/>
    </row>
    <row r="393" spans="1:8" ht="15">
      <c r="A393" s="47"/>
      <c r="B393" s="246"/>
      <c r="C393" s="465"/>
      <c r="D393" s="382"/>
      <c r="E393" s="382"/>
      <c r="F393" s="382"/>
      <c r="G393" s="466"/>
      <c r="H393" s="468"/>
    </row>
    <row r="394" ht="15">
      <c r="H394" s="35"/>
    </row>
    <row r="395" spans="6:8" ht="15">
      <c r="F395" s="28" t="s">
        <v>29</v>
      </c>
      <c r="H395" s="35"/>
    </row>
    <row r="396" ht="15">
      <c r="H396" s="35"/>
    </row>
    <row r="397" ht="15">
      <c r="H397" s="35"/>
    </row>
  </sheetData>
  <mergeCells count="11">
    <mergeCell ref="G1:H1"/>
    <mergeCell ref="E4:E8"/>
    <mergeCell ref="F4:G4"/>
    <mergeCell ref="H4:H8"/>
    <mergeCell ref="A2:H2"/>
    <mergeCell ref="A4:A8"/>
    <mergeCell ref="B4:B8"/>
    <mergeCell ref="C4:C8"/>
    <mergeCell ref="D4:D8"/>
    <mergeCell ref="F5:F8"/>
    <mergeCell ref="G5:G8"/>
  </mergeCells>
  <printOptions/>
  <pageMargins left="0.984251968503937" right="0.5905511811023623" top="0.984251968503937" bottom="0.984251968503937" header="0.5118110236220472" footer="0.5118110236220472"/>
  <pageSetup firstPageNumber="11" useFirstPageNumber="1" horizontalDpi="600" verticalDpi="600" orientation="portrait" paperSize="9" scale="84" r:id="rId1"/>
  <headerFooter alignWithMargins="0">
    <oddFooter>&amp;C&amp;P</oddFooter>
  </headerFooter>
  <rowBreaks count="8" manualBreakCount="8">
    <brk id="54" max="7" man="1"/>
    <brk id="99" max="7" man="1"/>
    <brk id="136" max="7" man="1"/>
    <brk id="173" max="7" man="1"/>
    <brk id="223" max="7" man="1"/>
    <brk id="259" max="7" man="1"/>
    <brk id="301" max="7" man="1"/>
    <brk id="342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="60" workbookViewId="0" topLeftCell="A1">
      <selection activeCell="J56" sqref="J56"/>
    </sheetView>
  </sheetViews>
  <sheetFormatPr defaultColWidth="9.00390625" defaultRowHeight="12.75"/>
  <cols>
    <col min="1" max="1" width="5.875" style="0" customWidth="1"/>
    <col min="2" max="2" width="9.875" style="24" customWidth="1"/>
    <col min="3" max="3" width="43.875" style="0" customWidth="1"/>
    <col min="4" max="4" width="20.25390625" style="0" customWidth="1"/>
    <col min="5" max="5" width="20.125" style="0" customWidth="1"/>
    <col min="6" max="6" width="13.625" style="25" customWidth="1"/>
    <col min="7" max="7" width="11.125" style="0" hidden="1" customWidth="1"/>
  </cols>
  <sheetData>
    <row r="1" spans="1:6" ht="14.25">
      <c r="A1" s="1"/>
      <c r="B1" s="268"/>
      <c r="C1" s="1"/>
      <c r="D1" s="1"/>
      <c r="E1" s="1"/>
      <c r="F1" s="269" t="s">
        <v>187</v>
      </c>
    </row>
    <row r="2" spans="1:6" ht="14.25">
      <c r="A2" s="1"/>
      <c r="B2" s="268"/>
      <c r="C2" s="1"/>
      <c r="D2" s="1"/>
      <c r="E2" s="1"/>
      <c r="F2" s="269"/>
    </row>
    <row r="3" spans="1:7" ht="15.75" customHeight="1">
      <c r="A3" s="489" t="s">
        <v>330</v>
      </c>
      <c r="B3" s="489"/>
      <c r="C3" s="489"/>
      <c r="D3" s="489"/>
      <c r="E3" s="489"/>
      <c r="F3" s="489"/>
      <c r="G3" s="7"/>
    </row>
    <row r="4" spans="1:6" ht="14.25">
      <c r="A4" s="1"/>
      <c r="B4" s="268"/>
      <c r="C4" s="1"/>
      <c r="D4" s="1"/>
      <c r="E4" s="1"/>
      <c r="F4" s="46" t="s">
        <v>136</v>
      </c>
    </row>
    <row r="5" spans="1:6" s="8" customFormat="1" ht="15">
      <c r="A5" s="193" t="s">
        <v>2</v>
      </c>
      <c r="B5" s="270" t="s">
        <v>137</v>
      </c>
      <c r="C5" s="271" t="s">
        <v>304</v>
      </c>
      <c r="D5" s="271" t="s">
        <v>138</v>
      </c>
      <c r="E5" s="271" t="s">
        <v>139</v>
      </c>
      <c r="F5" s="272" t="s">
        <v>140</v>
      </c>
    </row>
    <row r="6" spans="1:6" ht="15">
      <c r="A6" s="273"/>
      <c r="B6" s="274" t="s">
        <v>141</v>
      </c>
      <c r="C6" s="273"/>
      <c r="D6" s="275" t="s">
        <v>287</v>
      </c>
      <c r="E6" s="275" t="s">
        <v>288</v>
      </c>
      <c r="F6" s="276" t="s">
        <v>142</v>
      </c>
    </row>
    <row r="7" spans="1:6" s="9" customFormat="1" ht="14.25">
      <c r="A7" s="277">
        <v>1</v>
      </c>
      <c r="B7" s="278" t="s">
        <v>143</v>
      </c>
      <c r="C7" s="48">
        <v>3</v>
      </c>
      <c r="D7" s="48">
        <v>4</v>
      </c>
      <c r="E7" s="48">
        <v>5</v>
      </c>
      <c r="F7" s="279">
        <v>6</v>
      </c>
    </row>
    <row r="8" spans="1:18" s="10" customFormat="1" ht="17.25" customHeight="1">
      <c r="A8" s="280"/>
      <c r="B8" s="281"/>
      <c r="C8" s="282" t="s">
        <v>9</v>
      </c>
      <c r="D8" s="283">
        <f>D11+D14+D21+D25+D29+D33+D35+D42+D44+D59+D61+D53+D40+D9</f>
        <v>37520657</v>
      </c>
      <c r="E8" s="283">
        <f>E11+E14+E21+E25+E29+E33+E35+E42+E44+E59+E61+E53+E40+E9</f>
        <v>36226271</v>
      </c>
      <c r="F8" s="284">
        <f aca="true" t="shared" si="0" ref="F8:F13">(E8/D8)*100</f>
        <v>96.55020433144334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s="10" customFormat="1" ht="17.25" customHeight="1">
      <c r="A9" s="285">
        <v>1</v>
      </c>
      <c r="B9" s="286" t="s">
        <v>192</v>
      </c>
      <c r="C9" s="285" t="s">
        <v>27</v>
      </c>
      <c r="D9" s="80">
        <f>D10</f>
        <v>2369794</v>
      </c>
      <c r="E9" s="80">
        <v>0</v>
      </c>
      <c r="F9" s="287">
        <f t="shared" si="0"/>
        <v>0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s="10" customFormat="1" ht="42.75" customHeight="1">
      <c r="A10" s="288"/>
      <c r="B10" s="289" t="s">
        <v>244</v>
      </c>
      <c r="C10" s="290" t="s">
        <v>320</v>
      </c>
      <c r="D10" s="209">
        <v>2369794</v>
      </c>
      <c r="E10" s="291">
        <v>0</v>
      </c>
      <c r="F10" s="292">
        <f t="shared" si="0"/>
        <v>0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s="11" customFormat="1" ht="17.25" customHeight="1">
      <c r="A11" s="285">
        <v>2</v>
      </c>
      <c r="B11" s="286">
        <v>700</v>
      </c>
      <c r="C11" s="58" t="s">
        <v>34</v>
      </c>
      <c r="D11" s="80">
        <f>D12+D13</f>
        <v>181440</v>
      </c>
      <c r="E11" s="80">
        <f>E12+E13</f>
        <v>158042</v>
      </c>
      <c r="F11" s="293">
        <f t="shared" si="0"/>
        <v>87.10427689594357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6" ht="55.5" customHeight="1">
      <c r="A12" s="294"/>
      <c r="B12" s="295" t="s">
        <v>144</v>
      </c>
      <c r="C12" s="228" t="s">
        <v>145</v>
      </c>
      <c r="D12" s="137">
        <v>13840</v>
      </c>
      <c r="E12" s="138">
        <v>20499</v>
      </c>
      <c r="F12" s="292">
        <f t="shared" si="0"/>
        <v>148.11416184971097</v>
      </c>
    </row>
    <row r="13" spans="1:6" ht="42.75">
      <c r="A13" s="294"/>
      <c r="B13" s="296" t="s">
        <v>146</v>
      </c>
      <c r="C13" s="297" t="s">
        <v>147</v>
      </c>
      <c r="D13" s="114">
        <v>167600</v>
      </c>
      <c r="E13" s="93">
        <v>137543</v>
      </c>
      <c r="F13" s="298">
        <f t="shared" si="0"/>
        <v>82.06622911694511</v>
      </c>
    </row>
    <row r="14" spans="1:6" s="11" customFormat="1" ht="15">
      <c r="A14" s="285">
        <v>3</v>
      </c>
      <c r="B14" s="299">
        <v>710</v>
      </c>
      <c r="C14" s="58" t="s">
        <v>148</v>
      </c>
      <c r="D14" s="80">
        <f>D15+D16+D19+D20+D17+D18</f>
        <v>232818</v>
      </c>
      <c r="E14" s="80">
        <f>E15+E16+E19+E20+E17+E18</f>
        <v>250920</v>
      </c>
      <c r="F14" s="293">
        <f aca="true" t="shared" si="1" ref="F14:F24">(E14/D14)*100</f>
        <v>107.77517202278175</v>
      </c>
    </row>
    <row r="15" spans="1:6" s="12" customFormat="1" ht="14.25">
      <c r="A15" s="300"/>
      <c r="B15" s="301" t="s">
        <v>149</v>
      </c>
      <c r="C15" s="183" t="s">
        <v>150</v>
      </c>
      <c r="D15" s="191">
        <v>1960</v>
      </c>
      <c r="E15" s="191">
        <v>0</v>
      </c>
      <c r="F15" s="292">
        <f>(E15/D15)*100</f>
        <v>0</v>
      </c>
    </row>
    <row r="16" spans="1:6" ht="15">
      <c r="A16" s="302"/>
      <c r="B16" s="303" t="s">
        <v>151</v>
      </c>
      <c r="C16" s="228" t="s">
        <v>152</v>
      </c>
      <c r="D16" s="138">
        <v>680</v>
      </c>
      <c r="E16" s="138">
        <v>500</v>
      </c>
      <c r="F16" s="292">
        <f>(E16/D16)*100</f>
        <v>73.52941176470588</v>
      </c>
    </row>
    <row r="17" spans="1:6" ht="15">
      <c r="A17" s="302"/>
      <c r="B17" s="303" t="s">
        <v>153</v>
      </c>
      <c r="C17" s="228" t="s">
        <v>154</v>
      </c>
      <c r="D17" s="138">
        <v>68</v>
      </c>
      <c r="E17" s="138">
        <v>0</v>
      </c>
      <c r="F17" s="292">
        <f>(E17/D17)*100</f>
        <v>0</v>
      </c>
    </row>
    <row r="18" spans="1:6" ht="14.25" customHeight="1">
      <c r="A18" s="302"/>
      <c r="B18" s="303" t="s">
        <v>155</v>
      </c>
      <c r="C18" s="228" t="s">
        <v>156</v>
      </c>
      <c r="D18" s="138">
        <v>10</v>
      </c>
      <c r="E18" s="138">
        <v>0</v>
      </c>
      <c r="F18" s="292">
        <f>(E18/D18)*100</f>
        <v>0</v>
      </c>
    </row>
    <row r="19" spans="1:6" ht="57.75" customHeight="1">
      <c r="A19" s="302"/>
      <c r="B19" s="295" t="s">
        <v>144</v>
      </c>
      <c r="C19" s="228" t="s">
        <v>145</v>
      </c>
      <c r="D19" s="304">
        <v>225100</v>
      </c>
      <c r="E19" s="304">
        <v>246920</v>
      </c>
      <c r="F19" s="292">
        <f t="shared" si="1"/>
        <v>109.69346956908042</v>
      </c>
    </row>
    <row r="20" spans="1:6" ht="72" customHeight="1">
      <c r="A20" s="305"/>
      <c r="B20" s="296" t="s">
        <v>157</v>
      </c>
      <c r="C20" s="297" t="s">
        <v>158</v>
      </c>
      <c r="D20" s="93">
        <v>5000</v>
      </c>
      <c r="E20" s="93">
        <v>3500</v>
      </c>
      <c r="F20" s="298">
        <f t="shared" si="1"/>
        <v>70</v>
      </c>
    </row>
    <row r="21" spans="1:6" s="11" customFormat="1" ht="15">
      <c r="A21" s="285">
        <v>4</v>
      </c>
      <c r="B21" s="306">
        <v>750</v>
      </c>
      <c r="C21" s="178" t="s">
        <v>47</v>
      </c>
      <c r="D21" s="61">
        <f>D22+D23+D24</f>
        <v>1371229</v>
      </c>
      <c r="E21" s="61">
        <f>E22+E23+E24</f>
        <v>1413038</v>
      </c>
      <c r="F21" s="307">
        <f t="shared" si="1"/>
        <v>103.04901661210491</v>
      </c>
    </row>
    <row r="22" spans="1:6" ht="15">
      <c r="A22" s="308"/>
      <c r="B22" s="309" t="s">
        <v>159</v>
      </c>
      <c r="C22" s="310" t="s">
        <v>160</v>
      </c>
      <c r="D22" s="311">
        <v>1260000</v>
      </c>
      <c r="E22" s="174">
        <v>1300000</v>
      </c>
      <c r="F22" s="312">
        <f t="shared" si="1"/>
        <v>103.17460317460319</v>
      </c>
    </row>
    <row r="23" spans="1:6" ht="57">
      <c r="A23" s="302"/>
      <c r="B23" s="295" t="s">
        <v>144</v>
      </c>
      <c r="C23" s="228" t="s">
        <v>145</v>
      </c>
      <c r="D23" s="235">
        <v>104784</v>
      </c>
      <c r="E23" s="138">
        <v>105038</v>
      </c>
      <c r="F23" s="292">
        <f t="shared" si="1"/>
        <v>100.24240342036951</v>
      </c>
    </row>
    <row r="24" spans="1:6" ht="60" customHeight="1">
      <c r="A24" s="302"/>
      <c r="B24" s="295" t="s">
        <v>161</v>
      </c>
      <c r="C24" s="228" t="s">
        <v>289</v>
      </c>
      <c r="D24" s="235">
        <v>6445</v>
      </c>
      <c r="E24" s="138">
        <v>8000</v>
      </c>
      <c r="F24" s="292">
        <f t="shared" si="1"/>
        <v>124.12723041117144</v>
      </c>
    </row>
    <row r="25" spans="1:6" s="11" customFormat="1" ht="30">
      <c r="A25" s="285">
        <v>5</v>
      </c>
      <c r="B25" s="286" t="s">
        <v>162</v>
      </c>
      <c r="C25" s="244" t="s">
        <v>163</v>
      </c>
      <c r="D25" s="80">
        <f>D26+D27+D28</f>
        <v>3996560</v>
      </c>
      <c r="E25" s="80">
        <f>E26+E27+E28</f>
        <v>3159357</v>
      </c>
      <c r="F25" s="293">
        <f>(E25/D25)*100</f>
        <v>79.05190964229237</v>
      </c>
    </row>
    <row r="26" spans="1:6" ht="57">
      <c r="A26" s="313"/>
      <c r="B26" s="314" t="s">
        <v>144</v>
      </c>
      <c r="C26" s="315" t="s">
        <v>145</v>
      </c>
      <c r="D26" s="316">
        <v>3169960</v>
      </c>
      <c r="E26" s="174">
        <v>3143200</v>
      </c>
      <c r="F26" s="312">
        <f>(E26/D26)*100</f>
        <v>99.15582531009855</v>
      </c>
    </row>
    <row r="27" spans="1:6" ht="42.75">
      <c r="A27" s="294"/>
      <c r="B27" s="317" t="s">
        <v>146</v>
      </c>
      <c r="C27" s="228" t="s">
        <v>164</v>
      </c>
      <c r="D27" s="137">
        <v>500</v>
      </c>
      <c r="E27" s="138">
        <v>157</v>
      </c>
      <c r="F27" s="292">
        <f>(E27/D27)*100</f>
        <v>31.4</v>
      </c>
    </row>
    <row r="28" spans="1:6" ht="72.75" customHeight="1">
      <c r="A28" s="305"/>
      <c r="B28" s="296" t="s">
        <v>157</v>
      </c>
      <c r="C28" s="297" t="s">
        <v>158</v>
      </c>
      <c r="D28" s="93">
        <v>826100</v>
      </c>
      <c r="E28" s="93">
        <v>16000</v>
      </c>
      <c r="F28" s="298">
        <f>(E28/D28)*100</f>
        <v>1.936811524028568</v>
      </c>
    </row>
    <row r="29" spans="1:7" s="14" customFormat="1" ht="60">
      <c r="A29" s="318">
        <v>6</v>
      </c>
      <c r="B29" s="319">
        <v>756</v>
      </c>
      <c r="C29" s="320" t="s">
        <v>165</v>
      </c>
      <c r="D29" s="80">
        <f>D31+D32</f>
        <v>6877084</v>
      </c>
      <c r="E29" s="80">
        <f>E31+E32</f>
        <v>8124841</v>
      </c>
      <c r="F29" s="293">
        <f>(E29/D29)*100</f>
        <v>118.14369287913307</v>
      </c>
      <c r="G29" s="13"/>
    </row>
    <row r="30" spans="1:6" ht="15" hidden="1">
      <c r="A30" s="321"/>
      <c r="B30" s="322"/>
      <c r="C30" s="64"/>
      <c r="D30" s="15"/>
      <c r="E30" s="323"/>
      <c r="F30" s="312"/>
    </row>
    <row r="31" spans="1:6" ht="15">
      <c r="A31" s="294"/>
      <c r="B31" s="324" t="s">
        <v>166</v>
      </c>
      <c r="C31" s="325" t="s">
        <v>167</v>
      </c>
      <c r="D31" s="316">
        <v>6721084</v>
      </c>
      <c r="E31" s="316">
        <v>7964841</v>
      </c>
      <c r="F31" s="312">
        <f aca="true" t="shared" si="2" ref="F31:F60">(E31/D31)*100</f>
        <v>118.5053036087631</v>
      </c>
    </row>
    <row r="32" spans="1:7" ht="15">
      <c r="A32" s="305"/>
      <c r="B32" s="326" t="s">
        <v>168</v>
      </c>
      <c r="C32" s="127" t="s">
        <v>169</v>
      </c>
      <c r="D32" s="114">
        <v>156000</v>
      </c>
      <c r="E32" s="114">
        <v>160000</v>
      </c>
      <c r="F32" s="298">
        <f t="shared" si="2"/>
        <v>102.56410256410255</v>
      </c>
      <c r="G32" s="16"/>
    </row>
    <row r="33" spans="1:7" s="11" customFormat="1" ht="15">
      <c r="A33" s="285">
        <v>7</v>
      </c>
      <c r="B33" s="306">
        <v>758</v>
      </c>
      <c r="C33" s="178" t="s">
        <v>69</v>
      </c>
      <c r="D33" s="61">
        <f>D34</f>
        <v>20505922</v>
      </c>
      <c r="E33" s="61">
        <f>E34</f>
        <v>21830957</v>
      </c>
      <c r="F33" s="327">
        <f t="shared" si="2"/>
        <v>106.46171871715889</v>
      </c>
      <c r="G33" s="17"/>
    </row>
    <row r="34" spans="1:7" ht="15">
      <c r="A34" s="305"/>
      <c r="B34" s="278" t="s">
        <v>170</v>
      </c>
      <c r="C34" s="328" t="s">
        <v>171</v>
      </c>
      <c r="D34" s="93">
        <v>20505922</v>
      </c>
      <c r="E34" s="93">
        <v>21830957</v>
      </c>
      <c r="F34" s="298">
        <f>(E34/D34)*100</f>
        <v>106.46171871715889</v>
      </c>
      <c r="G34" s="19"/>
    </row>
    <row r="35" spans="1:7" s="11" customFormat="1" ht="15">
      <c r="A35" s="285">
        <v>8</v>
      </c>
      <c r="B35" s="299">
        <v>801</v>
      </c>
      <c r="C35" s="58" t="s">
        <v>73</v>
      </c>
      <c r="D35" s="80">
        <f>D36+D38+D37+D39</f>
        <v>72782</v>
      </c>
      <c r="E35" s="80">
        <f>E36+E38+E37+E39</f>
        <v>60160</v>
      </c>
      <c r="F35" s="293">
        <f t="shared" si="2"/>
        <v>82.65780000549586</v>
      </c>
      <c r="G35" s="20"/>
    </row>
    <row r="36" spans="1:6" ht="86.25" customHeight="1">
      <c r="A36" s="294"/>
      <c r="B36" s="329" t="s">
        <v>172</v>
      </c>
      <c r="C36" s="228" t="s">
        <v>306</v>
      </c>
      <c r="D36" s="235">
        <v>25042</v>
      </c>
      <c r="E36" s="138">
        <v>18660</v>
      </c>
      <c r="F36" s="292">
        <f t="shared" si="2"/>
        <v>74.51481511061417</v>
      </c>
    </row>
    <row r="37" spans="1:6" ht="15.75" customHeight="1">
      <c r="A37" s="294"/>
      <c r="B37" s="295" t="s">
        <v>174</v>
      </c>
      <c r="C37" s="228" t="s">
        <v>175</v>
      </c>
      <c r="D37" s="235">
        <v>20680</v>
      </c>
      <c r="E37" s="138">
        <v>28000</v>
      </c>
      <c r="F37" s="292">
        <f t="shared" si="2"/>
        <v>135.39651837524178</v>
      </c>
    </row>
    <row r="38" spans="1:6" ht="15">
      <c r="A38" s="294"/>
      <c r="B38" s="295" t="s">
        <v>151</v>
      </c>
      <c r="C38" s="228" t="s">
        <v>152</v>
      </c>
      <c r="D38" s="235">
        <v>12200</v>
      </c>
      <c r="E38" s="138">
        <v>13500</v>
      </c>
      <c r="F38" s="292">
        <f t="shared" si="2"/>
        <v>110.65573770491804</v>
      </c>
    </row>
    <row r="39" spans="1:6" ht="42.75">
      <c r="A39" s="294"/>
      <c r="B39" s="295" t="s">
        <v>310</v>
      </c>
      <c r="C39" s="228" t="s">
        <v>311</v>
      </c>
      <c r="D39" s="235">
        <v>14860</v>
      </c>
      <c r="E39" s="138">
        <v>0</v>
      </c>
      <c r="F39" s="292">
        <f t="shared" si="2"/>
        <v>0</v>
      </c>
    </row>
    <row r="40" spans="1:6" s="21" customFormat="1" ht="16.5" customHeight="1">
      <c r="A40" s="285">
        <v>9</v>
      </c>
      <c r="B40" s="330" t="s">
        <v>176</v>
      </c>
      <c r="C40" s="146" t="s">
        <v>177</v>
      </c>
      <c r="D40" s="331">
        <f>D41</f>
        <v>200000</v>
      </c>
      <c r="E40" s="80">
        <f>E41</f>
        <v>0</v>
      </c>
      <c r="F40" s="332">
        <f t="shared" si="2"/>
        <v>0</v>
      </c>
    </row>
    <row r="41" spans="1:6" s="22" customFormat="1" ht="57.75" customHeight="1">
      <c r="A41" s="333"/>
      <c r="B41" s="334" t="s">
        <v>239</v>
      </c>
      <c r="C41" s="234" t="s">
        <v>240</v>
      </c>
      <c r="D41" s="209">
        <v>200000</v>
      </c>
      <c r="E41" s="335">
        <v>0</v>
      </c>
      <c r="F41" s="473">
        <f t="shared" si="2"/>
        <v>0</v>
      </c>
    </row>
    <row r="42" spans="1:6" s="11" customFormat="1" ht="15">
      <c r="A42" s="285">
        <v>10</v>
      </c>
      <c r="B42" s="286">
        <v>851</v>
      </c>
      <c r="C42" s="58" t="s">
        <v>84</v>
      </c>
      <c r="D42" s="61">
        <f>D43</f>
        <v>583215</v>
      </c>
      <c r="E42" s="80">
        <f>E43</f>
        <v>723700</v>
      </c>
      <c r="F42" s="327">
        <f t="shared" si="2"/>
        <v>124.08802928594088</v>
      </c>
    </row>
    <row r="43" spans="1:6" ht="57">
      <c r="A43" s="305"/>
      <c r="B43" s="336" t="s">
        <v>144</v>
      </c>
      <c r="C43" s="297" t="s">
        <v>145</v>
      </c>
      <c r="D43" s="148">
        <v>583215</v>
      </c>
      <c r="E43" s="93">
        <v>723700</v>
      </c>
      <c r="F43" s="298">
        <f t="shared" si="2"/>
        <v>124.08802928594088</v>
      </c>
    </row>
    <row r="44" spans="1:6" s="23" customFormat="1" ht="15">
      <c r="A44" s="337">
        <v>11</v>
      </c>
      <c r="B44" s="338" t="s">
        <v>90</v>
      </c>
      <c r="C44" s="170" t="s">
        <v>181</v>
      </c>
      <c r="D44" s="61">
        <f>D45+D47+D49+D50+D46+D52+D48</f>
        <v>176817</v>
      </c>
      <c r="E44" s="61">
        <f>E45+E47+E49+E50+E46+E52+E48</f>
        <v>64392</v>
      </c>
      <c r="F44" s="327">
        <f t="shared" si="2"/>
        <v>36.41731281494426</v>
      </c>
    </row>
    <row r="45" spans="1:6" s="8" customFormat="1" ht="28.5">
      <c r="A45" s="313"/>
      <c r="B45" s="339" t="s">
        <v>182</v>
      </c>
      <c r="C45" s="340" t="s">
        <v>290</v>
      </c>
      <c r="D45" s="235">
        <v>7000</v>
      </c>
      <c r="E45" s="138">
        <v>4400</v>
      </c>
      <c r="F45" s="292">
        <f t="shared" si="2"/>
        <v>62.857142857142854</v>
      </c>
    </row>
    <row r="46" spans="1:6" s="8" customFormat="1" ht="15">
      <c r="A46" s="294"/>
      <c r="B46" s="295" t="s">
        <v>153</v>
      </c>
      <c r="C46" s="341" t="s">
        <v>154</v>
      </c>
      <c r="D46" s="138">
        <v>1600</v>
      </c>
      <c r="E46" s="138">
        <v>1200</v>
      </c>
      <c r="F46" s="292">
        <f t="shared" si="2"/>
        <v>75</v>
      </c>
    </row>
    <row r="47" spans="1:6" ht="15">
      <c r="A47" s="229"/>
      <c r="B47" s="303" t="s">
        <v>151</v>
      </c>
      <c r="C47" s="341" t="s">
        <v>152</v>
      </c>
      <c r="D47" s="138">
        <v>1200</v>
      </c>
      <c r="E47" s="138">
        <v>1200</v>
      </c>
      <c r="F47" s="292">
        <f t="shared" si="2"/>
        <v>100</v>
      </c>
    </row>
    <row r="48" spans="1:6" ht="15">
      <c r="A48" s="229"/>
      <c r="B48" s="303" t="s">
        <v>155</v>
      </c>
      <c r="C48" s="100" t="s">
        <v>156</v>
      </c>
      <c r="D48" s="138">
        <v>127381</v>
      </c>
      <c r="E48" s="138">
        <v>0</v>
      </c>
      <c r="F48" s="292">
        <f t="shared" si="2"/>
        <v>0</v>
      </c>
    </row>
    <row r="49" spans="1:6" ht="57">
      <c r="A49" s="229"/>
      <c r="B49" s="295" t="s">
        <v>144</v>
      </c>
      <c r="C49" s="341" t="s">
        <v>145</v>
      </c>
      <c r="D49" s="138">
        <v>3920</v>
      </c>
      <c r="E49" s="138">
        <v>0</v>
      </c>
      <c r="F49" s="292">
        <f t="shared" si="2"/>
        <v>0</v>
      </c>
    </row>
    <row r="50" spans="1:6" ht="42" customHeight="1">
      <c r="A50" s="64"/>
      <c r="B50" s="342" t="s">
        <v>183</v>
      </c>
      <c r="C50" s="341" t="s">
        <v>184</v>
      </c>
      <c r="D50" s="138">
        <v>3000</v>
      </c>
      <c r="E50" s="235">
        <v>0</v>
      </c>
      <c r="F50" s="292">
        <f t="shared" si="2"/>
        <v>0</v>
      </c>
    </row>
    <row r="51" spans="1:6" ht="14.25" hidden="1">
      <c r="A51" s="92"/>
      <c r="B51" s="303"/>
      <c r="C51" s="125"/>
      <c r="D51" s="138">
        <v>70000</v>
      </c>
      <c r="E51" s="235"/>
      <c r="F51" s="292">
        <f t="shared" si="2"/>
        <v>0</v>
      </c>
    </row>
    <row r="52" spans="1:6" ht="59.25" customHeight="1">
      <c r="A52" s="92"/>
      <c r="B52" s="296" t="s">
        <v>185</v>
      </c>
      <c r="C52" s="343" t="s">
        <v>313</v>
      </c>
      <c r="D52" s="93">
        <v>32716</v>
      </c>
      <c r="E52" s="215">
        <v>57592</v>
      </c>
      <c r="F52" s="298">
        <f t="shared" si="2"/>
        <v>176.03619024330604</v>
      </c>
    </row>
    <row r="53" spans="1:6" s="11" customFormat="1" ht="30">
      <c r="A53" s="344">
        <v>12</v>
      </c>
      <c r="B53" s="345" t="s">
        <v>186</v>
      </c>
      <c r="C53" s="346" t="s">
        <v>109</v>
      </c>
      <c r="D53" s="331">
        <f>D55+D56+D54+D57+D58</f>
        <v>566096</v>
      </c>
      <c r="E53" s="331">
        <f>E55+E56+E54+E57+E58</f>
        <v>431764</v>
      </c>
      <c r="F53" s="332">
        <f t="shared" si="2"/>
        <v>76.2704558944066</v>
      </c>
    </row>
    <row r="54" spans="1:6" s="11" customFormat="1" ht="16.5" customHeight="1">
      <c r="A54" s="347"/>
      <c r="B54" s="339" t="s">
        <v>151</v>
      </c>
      <c r="C54" s="348" t="s">
        <v>152</v>
      </c>
      <c r="D54" s="174">
        <v>1000</v>
      </c>
      <c r="E54" s="174">
        <v>1500</v>
      </c>
      <c r="F54" s="312">
        <f>(E54/D54)*100</f>
        <v>150</v>
      </c>
    </row>
    <row r="55" spans="1:6" ht="15.75" customHeight="1">
      <c r="A55" s="229"/>
      <c r="B55" s="303" t="s">
        <v>155</v>
      </c>
      <c r="C55" s="349" t="s">
        <v>156</v>
      </c>
      <c r="D55" s="138">
        <v>30200</v>
      </c>
      <c r="E55" s="138">
        <v>0</v>
      </c>
      <c r="F55" s="292">
        <f t="shared" si="2"/>
        <v>0</v>
      </c>
    </row>
    <row r="56" spans="1:7" ht="57">
      <c r="A56" s="229"/>
      <c r="B56" s="295" t="s">
        <v>144</v>
      </c>
      <c r="C56" s="228" t="s">
        <v>145</v>
      </c>
      <c r="D56" s="138">
        <v>78000</v>
      </c>
      <c r="E56" s="138">
        <v>79800</v>
      </c>
      <c r="F56" s="292">
        <f t="shared" si="2"/>
        <v>102.30769230769229</v>
      </c>
      <c r="G56" s="18"/>
    </row>
    <row r="57" spans="1:7" ht="57">
      <c r="A57" s="229"/>
      <c r="B57" s="295" t="s">
        <v>185</v>
      </c>
      <c r="C57" s="228" t="s">
        <v>313</v>
      </c>
      <c r="D57" s="138">
        <v>333896</v>
      </c>
      <c r="E57" s="138">
        <v>350464</v>
      </c>
      <c r="F57" s="292">
        <f t="shared" si="2"/>
        <v>104.96202410331361</v>
      </c>
      <c r="G57" s="18"/>
    </row>
    <row r="58" spans="1:7" ht="72" customHeight="1">
      <c r="A58" s="231"/>
      <c r="B58" s="296" t="s">
        <v>307</v>
      </c>
      <c r="C58" s="350" t="s">
        <v>309</v>
      </c>
      <c r="D58" s="93">
        <v>123000</v>
      </c>
      <c r="E58" s="93">
        <v>0</v>
      </c>
      <c r="F58" s="298">
        <f t="shared" si="2"/>
        <v>0</v>
      </c>
      <c r="G58" s="18"/>
    </row>
    <row r="59" spans="1:6" s="11" customFormat="1" ht="15">
      <c r="A59" s="285">
        <v>13</v>
      </c>
      <c r="B59" s="330" t="s">
        <v>111</v>
      </c>
      <c r="C59" s="244" t="s">
        <v>112</v>
      </c>
      <c r="D59" s="463">
        <f>D60</f>
        <v>6900</v>
      </c>
      <c r="E59" s="463">
        <f>E60</f>
        <v>9100</v>
      </c>
      <c r="F59" s="293">
        <f t="shared" si="2"/>
        <v>131.8840579710145</v>
      </c>
    </row>
    <row r="60" spans="1:6" ht="15">
      <c r="A60" s="460"/>
      <c r="B60" s="49" t="s">
        <v>151</v>
      </c>
      <c r="C60" s="464" t="s">
        <v>152</v>
      </c>
      <c r="D60" s="215">
        <v>6900</v>
      </c>
      <c r="E60" s="93">
        <v>9100</v>
      </c>
      <c r="F60" s="351">
        <f t="shared" si="2"/>
        <v>131.8840579710145</v>
      </c>
    </row>
    <row r="61" spans="1:6" s="23" customFormat="1" ht="30">
      <c r="A61" s="271">
        <v>14</v>
      </c>
      <c r="B61" s="352">
        <v>921</v>
      </c>
      <c r="C61" s="353" t="s">
        <v>128</v>
      </c>
      <c r="D61" s="331">
        <f>D62+D64+D63</f>
        <v>380000</v>
      </c>
      <c r="E61" s="80">
        <f>E62+E64+E63</f>
        <v>0</v>
      </c>
      <c r="F61" s="327">
        <f>(E61/D61)*100</f>
        <v>0</v>
      </c>
    </row>
    <row r="62" spans="1:6" ht="57">
      <c r="A62" s="347"/>
      <c r="B62" s="314" t="s">
        <v>161</v>
      </c>
      <c r="C62" s="315" t="s">
        <v>312</v>
      </c>
      <c r="D62" s="174">
        <v>55000</v>
      </c>
      <c r="E62" s="311">
        <v>0</v>
      </c>
      <c r="F62" s="292">
        <f>(E62/D62)*100</f>
        <v>0</v>
      </c>
    </row>
    <row r="63" spans="1:6" ht="57">
      <c r="A63" s="229"/>
      <c r="B63" s="317" t="s">
        <v>185</v>
      </c>
      <c r="C63" s="343" t="s">
        <v>313</v>
      </c>
      <c r="D63" s="138">
        <v>30000</v>
      </c>
      <c r="E63" s="235">
        <v>0</v>
      </c>
      <c r="F63" s="292">
        <f>(E63/D63)*100</f>
        <v>0</v>
      </c>
    </row>
    <row r="64" spans="1:6" ht="71.25">
      <c r="A64" s="92"/>
      <c r="B64" s="354" t="s">
        <v>308</v>
      </c>
      <c r="C64" s="297" t="s">
        <v>314</v>
      </c>
      <c r="D64" s="93">
        <v>295000</v>
      </c>
      <c r="E64" s="215">
        <v>0</v>
      </c>
      <c r="F64" s="298">
        <f>(E64/D64)*100</f>
        <v>0</v>
      </c>
    </row>
    <row r="65" spans="1:6" ht="15">
      <c r="A65" s="34"/>
      <c r="B65" s="43"/>
      <c r="C65" s="31"/>
      <c r="D65" s="32"/>
      <c r="E65" s="32"/>
      <c r="F65" s="44"/>
    </row>
    <row r="71" ht="12.75">
      <c r="E71" t="s">
        <v>29</v>
      </c>
    </row>
  </sheetData>
  <mergeCells count="1">
    <mergeCell ref="A3:F3"/>
  </mergeCells>
  <printOptions/>
  <pageMargins left="0.984251968503937" right="0.5905511811023623" top="0.984251968503937" bottom="0.984251968503937" header="0.5118110236220472" footer="0.5118110236220472"/>
  <pageSetup firstPageNumber="8" useFirstPageNumber="1" horizontalDpi="600" verticalDpi="600" orientation="portrait" paperSize="9" scale="75" r:id="rId1"/>
  <headerFooter alignWithMargins="0">
    <oddFooter>&amp;C&amp;P</oddFooter>
  </headerFooter>
  <rowBreaks count="2" manualBreakCount="2">
    <brk id="31" max="6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5"/>
  <sheetViews>
    <sheetView view="pageBreakPreview" zoomScale="60" zoomScaleNormal="60" workbookViewId="0" topLeftCell="A1">
      <selection activeCell="B225" sqref="B225:H234"/>
    </sheetView>
  </sheetViews>
  <sheetFormatPr defaultColWidth="9.00390625" defaultRowHeight="12.75"/>
  <cols>
    <col min="1" max="1" width="3.75390625" style="1" customWidth="1"/>
    <col min="2" max="2" width="8.875" style="2" customWidth="1"/>
    <col min="3" max="3" width="29.625" style="15" customWidth="1"/>
    <col min="4" max="4" width="13.00390625" style="1" customWidth="1"/>
    <col min="5" max="6" width="12.75390625" style="1" customWidth="1"/>
    <col min="7" max="7" width="12.125" style="1" customWidth="1"/>
    <col min="8" max="8" width="7.00390625" style="4" customWidth="1"/>
    <col min="9" max="16384" width="9.125" style="1" customWidth="1"/>
  </cols>
  <sheetData>
    <row r="1" spans="7:8" ht="14.25">
      <c r="G1" s="480" t="s">
        <v>336</v>
      </c>
      <c r="H1" s="481"/>
    </row>
    <row r="2" spans="1:8" ht="18">
      <c r="A2" s="489" t="s">
        <v>331</v>
      </c>
      <c r="B2" s="489"/>
      <c r="C2" s="489"/>
      <c r="D2" s="489"/>
      <c r="E2" s="489"/>
      <c r="F2" s="489"/>
      <c r="G2" s="489"/>
      <c r="H2" s="489"/>
    </row>
    <row r="3" spans="4:7" ht="14.25">
      <c r="D3" s="47"/>
      <c r="G3" s="45" t="s">
        <v>1</v>
      </c>
    </row>
    <row r="4" spans="1:8" ht="15" customHeight="1">
      <c r="A4" s="193" t="s">
        <v>2</v>
      </c>
      <c r="B4" s="488" t="s">
        <v>3</v>
      </c>
      <c r="C4" s="474" t="s">
        <v>4</v>
      </c>
      <c r="D4" s="474" t="s">
        <v>332</v>
      </c>
      <c r="E4" s="474" t="s">
        <v>292</v>
      </c>
      <c r="F4" s="482" t="s">
        <v>5</v>
      </c>
      <c r="G4" s="482"/>
      <c r="H4" s="483" t="s">
        <v>6</v>
      </c>
    </row>
    <row r="5" spans="1:8" ht="14.25" customHeight="1">
      <c r="A5" s="355"/>
      <c r="B5" s="475"/>
      <c r="C5" s="475"/>
      <c r="D5" s="477"/>
      <c r="E5" s="475"/>
      <c r="F5" s="474" t="s">
        <v>245</v>
      </c>
      <c r="G5" s="479" t="s">
        <v>300</v>
      </c>
      <c r="H5" s="484"/>
    </row>
    <row r="6" spans="1:8" ht="14.25" customHeight="1">
      <c r="A6" s="355"/>
      <c r="B6" s="475"/>
      <c r="C6" s="475"/>
      <c r="D6" s="477"/>
      <c r="E6" s="475"/>
      <c r="F6" s="475"/>
      <c r="G6" s="475"/>
      <c r="H6" s="484"/>
    </row>
    <row r="7" spans="1:8" ht="14.25">
      <c r="A7" s="355"/>
      <c r="B7" s="475"/>
      <c r="C7" s="475"/>
      <c r="D7" s="477"/>
      <c r="E7" s="475"/>
      <c r="F7" s="475"/>
      <c r="G7" s="475"/>
      <c r="H7" s="477"/>
    </row>
    <row r="8" spans="1:8" ht="30.75" customHeight="1">
      <c r="A8" s="273"/>
      <c r="B8" s="476"/>
      <c r="C8" s="476"/>
      <c r="D8" s="478"/>
      <c r="E8" s="476"/>
      <c r="F8" s="476"/>
      <c r="G8" s="476"/>
      <c r="H8" s="478"/>
    </row>
    <row r="9" spans="1:8" ht="14.25">
      <c r="A9" s="48">
        <v>1</v>
      </c>
      <c r="B9" s="49">
        <v>2</v>
      </c>
      <c r="C9" s="356">
        <v>3</v>
      </c>
      <c r="D9" s="48">
        <v>4</v>
      </c>
      <c r="E9" s="50">
        <v>5</v>
      </c>
      <c r="F9" s="48">
        <v>6</v>
      </c>
      <c r="G9" s="50">
        <v>7</v>
      </c>
      <c r="H9" s="49" t="s">
        <v>8</v>
      </c>
    </row>
    <row r="10" spans="1:8" ht="15">
      <c r="A10" s="70"/>
      <c r="B10" s="53"/>
      <c r="C10" s="357" t="s">
        <v>9</v>
      </c>
      <c r="D10" s="55">
        <f>D11+D15+D21+D26+D39+D52+D71+D125+D130+D154+D173+D194+D135+D66</f>
        <v>56193993</v>
      </c>
      <c r="E10" s="55">
        <f>E11+E15+E21+E26+E39+E52+E71+E130+E154+E173+E194+E135+E66</f>
        <v>45219681</v>
      </c>
      <c r="F10" s="55">
        <f>F11+F15+F21+F26+F39+F52+F71+F130+F154+F173+F194+F135+F66</f>
        <v>40881024</v>
      </c>
      <c r="G10" s="358">
        <f>G21+G26+G39+G52+G130+G154+G135</f>
        <v>4338657</v>
      </c>
      <c r="H10" s="57">
        <f>E10/D10*100</f>
        <v>80.47066703375216</v>
      </c>
    </row>
    <row r="11" spans="1:8" ht="15">
      <c r="A11" s="178">
        <v>1</v>
      </c>
      <c r="B11" s="59" t="s">
        <v>246</v>
      </c>
      <c r="C11" s="252" t="s">
        <v>247</v>
      </c>
      <c r="D11" s="359">
        <f aca="true" t="shared" si="0" ref="D11:F12">D12</f>
        <v>1600</v>
      </c>
      <c r="E11" s="359">
        <f>E12</f>
        <v>1700</v>
      </c>
      <c r="F11" s="359">
        <f t="shared" si="0"/>
        <v>1700</v>
      </c>
      <c r="G11" s="360"/>
      <c r="H11" s="361">
        <f aca="true" t="shared" si="1" ref="H11:H50">E11/D11*100</f>
        <v>106.25</v>
      </c>
    </row>
    <row r="12" spans="1:8" ht="14.25">
      <c r="A12" s="73"/>
      <c r="B12" s="65" t="s">
        <v>248</v>
      </c>
      <c r="C12" s="362" t="s">
        <v>249</v>
      </c>
      <c r="D12" s="67">
        <f t="shared" si="0"/>
        <v>1600</v>
      </c>
      <c r="E12" s="95">
        <f t="shared" si="0"/>
        <v>1700</v>
      </c>
      <c r="F12" s="95">
        <f t="shared" si="0"/>
        <v>1700</v>
      </c>
      <c r="G12" s="77"/>
      <c r="H12" s="68">
        <f t="shared" si="1"/>
        <v>106.25</v>
      </c>
    </row>
    <row r="13" spans="1:8" ht="14.25">
      <c r="A13" s="73"/>
      <c r="B13" s="69"/>
      <c r="C13" s="362" t="s">
        <v>14</v>
      </c>
      <c r="D13" s="67">
        <v>1600</v>
      </c>
      <c r="E13" s="95">
        <v>1700</v>
      </c>
      <c r="F13" s="95">
        <v>1700</v>
      </c>
      <c r="G13" s="363"/>
      <c r="H13" s="72">
        <f t="shared" si="1"/>
        <v>106.25</v>
      </c>
    </row>
    <row r="14" spans="1:8" ht="15">
      <c r="A14" s="73"/>
      <c r="B14" s="69"/>
      <c r="C14" s="364"/>
      <c r="D14" s="98"/>
      <c r="E14" s="99"/>
      <c r="F14" s="98"/>
      <c r="G14" s="99"/>
      <c r="H14" s="365"/>
    </row>
    <row r="15" spans="1:8" s="5" customFormat="1" ht="15">
      <c r="A15" s="58">
        <v>2</v>
      </c>
      <c r="B15" s="78">
        <v>600</v>
      </c>
      <c r="C15" s="366" t="s">
        <v>27</v>
      </c>
      <c r="D15" s="80">
        <f>D16</f>
        <v>21531936</v>
      </c>
      <c r="E15" s="80">
        <f>E16</f>
        <v>13833437</v>
      </c>
      <c r="F15" s="80">
        <f>F16</f>
        <v>13833437</v>
      </c>
      <c r="G15" s="367"/>
      <c r="H15" s="63">
        <f t="shared" si="1"/>
        <v>64.24613652947882</v>
      </c>
    </row>
    <row r="16" spans="1:8" ht="28.5">
      <c r="A16" s="73"/>
      <c r="B16" s="69">
        <v>60015</v>
      </c>
      <c r="C16" s="343" t="s">
        <v>250</v>
      </c>
      <c r="D16" s="138">
        <f>D17+D18</f>
        <v>21531936</v>
      </c>
      <c r="E16" s="137">
        <f>E17+E18</f>
        <v>13833437</v>
      </c>
      <c r="F16" s="137">
        <f>F17+F18</f>
        <v>13833437</v>
      </c>
      <c r="G16" s="99"/>
      <c r="H16" s="107">
        <f t="shared" si="1"/>
        <v>64.24613652947882</v>
      </c>
    </row>
    <row r="17" spans="1:8" ht="14.25">
      <c r="A17" s="73"/>
      <c r="B17" s="76"/>
      <c r="C17" s="75" t="s">
        <v>14</v>
      </c>
      <c r="D17" s="67">
        <v>750000</v>
      </c>
      <c r="E17" s="67">
        <v>880000</v>
      </c>
      <c r="F17" s="67">
        <v>880000</v>
      </c>
      <c r="G17" s="363"/>
      <c r="H17" s="72">
        <f t="shared" si="1"/>
        <v>117.33333333333333</v>
      </c>
    </row>
    <row r="18" spans="1:8" ht="14.25">
      <c r="A18" s="73"/>
      <c r="B18" s="69"/>
      <c r="C18" s="75" t="s">
        <v>23</v>
      </c>
      <c r="D18" s="194">
        <v>20781936</v>
      </c>
      <c r="E18" s="95">
        <v>12953437</v>
      </c>
      <c r="F18" s="95">
        <v>12953437</v>
      </c>
      <c r="G18" s="363"/>
      <c r="H18" s="72">
        <f t="shared" si="1"/>
        <v>62.33027086600595</v>
      </c>
    </row>
    <row r="19" spans="1:8" ht="14.25">
      <c r="A19" s="73"/>
      <c r="B19" s="69"/>
      <c r="C19" s="368" t="s">
        <v>31</v>
      </c>
      <c r="D19" s="204">
        <v>20781936</v>
      </c>
      <c r="E19" s="177">
        <v>12953437</v>
      </c>
      <c r="F19" s="177">
        <v>12169437</v>
      </c>
      <c r="G19" s="369"/>
      <c r="H19" s="167">
        <f t="shared" si="1"/>
        <v>62.33027086600595</v>
      </c>
    </row>
    <row r="20" spans="1:8" ht="15">
      <c r="A20" s="64"/>
      <c r="B20" s="69"/>
      <c r="C20" s="364"/>
      <c r="D20" s="98"/>
      <c r="E20" s="137"/>
      <c r="F20" s="137"/>
      <c r="G20" s="99"/>
      <c r="H20" s="101"/>
    </row>
    <row r="21" spans="1:8" ht="15">
      <c r="A21" s="58">
        <v>3</v>
      </c>
      <c r="B21" s="78">
        <v>700</v>
      </c>
      <c r="C21" s="366" t="s">
        <v>34</v>
      </c>
      <c r="D21" s="81">
        <f>D22</f>
        <v>13840</v>
      </c>
      <c r="E21" s="81">
        <f>E22</f>
        <v>20499</v>
      </c>
      <c r="F21" s="81"/>
      <c r="G21" s="81">
        <f>G22</f>
        <v>20499</v>
      </c>
      <c r="H21" s="63">
        <f t="shared" si="1"/>
        <v>148.11416184971097</v>
      </c>
    </row>
    <row r="22" spans="1:8" s="5" customFormat="1" ht="28.5">
      <c r="A22" s="73"/>
      <c r="B22" s="74">
        <v>70005</v>
      </c>
      <c r="C22" s="343" t="s">
        <v>37</v>
      </c>
      <c r="D22" s="93">
        <f>D23</f>
        <v>13840</v>
      </c>
      <c r="E22" s="93">
        <v>20499</v>
      </c>
      <c r="F22" s="93"/>
      <c r="G22" s="93">
        <v>20499</v>
      </c>
      <c r="H22" s="107">
        <f t="shared" si="1"/>
        <v>148.11416184971097</v>
      </c>
    </row>
    <row r="23" spans="1:8" ht="14.25">
      <c r="A23" s="73"/>
      <c r="B23" s="217"/>
      <c r="C23" s="75" t="s">
        <v>14</v>
      </c>
      <c r="D23" s="194">
        <v>13840</v>
      </c>
      <c r="E23" s="168">
        <v>20499</v>
      </c>
      <c r="F23" s="67"/>
      <c r="G23" s="168">
        <v>20499</v>
      </c>
      <c r="H23" s="72">
        <f>E23/D23*100</f>
        <v>148.11416184971097</v>
      </c>
    </row>
    <row r="24" spans="1:8" ht="32.25" customHeight="1">
      <c r="A24" s="73"/>
      <c r="B24" s="217"/>
      <c r="C24" s="370" t="s">
        <v>325</v>
      </c>
      <c r="D24" s="194">
        <v>13840</v>
      </c>
      <c r="E24" s="168">
        <v>20499</v>
      </c>
      <c r="F24" s="67"/>
      <c r="G24" s="168"/>
      <c r="H24" s="72">
        <f>E24/D24*100</f>
        <v>148.11416184971097</v>
      </c>
    </row>
    <row r="25" spans="1:8" ht="14.25">
      <c r="A25" s="73"/>
      <c r="B25" s="217"/>
      <c r="C25" s="371"/>
      <c r="D25" s="181"/>
      <c r="E25" s="137"/>
      <c r="F25" s="140"/>
      <c r="G25" s="181"/>
      <c r="H25" s="101"/>
    </row>
    <row r="26" spans="1:8" ht="15">
      <c r="A26" s="58">
        <v>4</v>
      </c>
      <c r="B26" s="128">
        <v>710</v>
      </c>
      <c r="C26" s="372" t="s">
        <v>40</v>
      </c>
      <c r="D26" s="81">
        <f>D27+D31</f>
        <v>258600</v>
      </c>
      <c r="E26" s="81">
        <f>E27+E31</f>
        <v>250920</v>
      </c>
      <c r="F26" s="81">
        <f>F27+F31</f>
        <v>500</v>
      </c>
      <c r="G26" s="81">
        <f>G27+G31</f>
        <v>250420</v>
      </c>
      <c r="H26" s="83">
        <f t="shared" si="1"/>
        <v>97.03016241299304</v>
      </c>
    </row>
    <row r="27" spans="1:8" ht="14.25">
      <c r="A27" s="73"/>
      <c r="B27" s="129">
        <v>71013</v>
      </c>
      <c r="C27" s="100" t="s">
        <v>251</v>
      </c>
      <c r="D27" s="114">
        <f>D28</f>
        <v>28000</v>
      </c>
      <c r="E27" s="114">
        <f>E28</f>
        <v>27000</v>
      </c>
      <c r="F27" s="93"/>
      <c r="G27" s="114">
        <f>G28</f>
        <v>27000</v>
      </c>
      <c r="H27" s="68">
        <f t="shared" si="1"/>
        <v>96.42857142857143</v>
      </c>
    </row>
    <row r="28" spans="1:8" ht="14.25">
      <c r="A28" s="73"/>
      <c r="B28" s="246"/>
      <c r="C28" s="75" t="s">
        <v>14</v>
      </c>
      <c r="D28" s="168">
        <v>28000</v>
      </c>
      <c r="E28" s="95">
        <v>27000</v>
      </c>
      <c r="F28" s="67"/>
      <c r="G28" s="95">
        <v>27000</v>
      </c>
      <c r="H28" s="72">
        <f t="shared" si="1"/>
        <v>96.42857142857143</v>
      </c>
    </row>
    <row r="29" spans="1:8" s="5" customFormat="1" ht="31.5" customHeight="1">
      <c r="A29" s="73"/>
      <c r="B29" s="246"/>
      <c r="C29" s="370" t="s">
        <v>325</v>
      </c>
      <c r="D29" s="168">
        <v>28000</v>
      </c>
      <c r="E29" s="95">
        <v>27000</v>
      </c>
      <c r="F29" s="67"/>
      <c r="G29" s="95"/>
      <c r="H29" s="72">
        <f t="shared" si="1"/>
        <v>96.42857142857143</v>
      </c>
    </row>
    <row r="30" spans="1:8" ht="14.25">
      <c r="A30" s="73"/>
      <c r="B30" s="246"/>
      <c r="C30" s="75"/>
      <c r="D30" s="168"/>
      <c r="E30" s="95"/>
      <c r="F30" s="67"/>
      <c r="G30" s="95"/>
      <c r="H30" s="72"/>
    </row>
    <row r="31" spans="1:8" ht="14.25">
      <c r="A31" s="73"/>
      <c r="B31" s="266">
        <v>71015</v>
      </c>
      <c r="C31" s="349" t="s">
        <v>252</v>
      </c>
      <c r="D31" s="138">
        <f>D32+D35</f>
        <v>230600</v>
      </c>
      <c r="E31" s="114">
        <f>E32+E35</f>
        <v>223920</v>
      </c>
      <c r="F31" s="114">
        <f>F32+F35</f>
        <v>500</v>
      </c>
      <c r="G31" s="114">
        <f>G32+G35</f>
        <v>223420</v>
      </c>
      <c r="H31" s="107">
        <f t="shared" si="1"/>
        <v>97.10320901994797</v>
      </c>
    </row>
    <row r="32" spans="1:8" ht="14.25">
      <c r="A32" s="73"/>
      <c r="B32" s="246"/>
      <c r="C32" s="75" t="s">
        <v>33</v>
      </c>
      <c r="D32" s="168">
        <v>225600</v>
      </c>
      <c r="E32" s="95">
        <v>220420</v>
      </c>
      <c r="F32" s="67">
        <v>500</v>
      </c>
      <c r="G32" s="95">
        <v>219920</v>
      </c>
      <c r="H32" s="72">
        <f t="shared" si="1"/>
        <v>97.70390070921987</v>
      </c>
    </row>
    <row r="33" spans="1:8" ht="14.25">
      <c r="A33" s="73"/>
      <c r="B33" s="246"/>
      <c r="C33" s="108" t="s">
        <v>42</v>
      </c>
      <c r="D33" s="373">
        <v>167004</v>
      </c>
      <c r="E33" s="118">
        <v>170770</v>
      </c>
      <c r="F33" s="88"/>
      <c r="G33" s="118">
        <v>170770</v>
      </c>
      <c r="H33" s="90">
        <f t="shared" si="1"/>
        <v>102.25503580752557</v>
      </c>
    </row>
    <row r="34" spans="1:8" ht="14.25">
      <c r="A34" s="73"/>
      <c r="B34" s="246"/>
      <c r="C34" s="108" t="s">
        <v>43</v>
      </c>
      <c r="D34" s="373">
        <v>34085</v>
      </c>
      <c r="E34" s="118">
        <v>35020</v>
      </c>
      <c r="F34" s="88"/>
      <c r="G34" s="118">
        <v>35020</v>
      </c>
      <c r="H34" s="90">
        <f t="shared" si="1"/>
        <v>102.7431421446384</v>
      </c>
    </row>
    <row r="35" spans="1:8" ht="14.25">
      <c r="A35" s="73"/>
      <c r="B35" s="246"/>
      <c r="C35" s="370" t="s">
        <v>75</v>
      </c>
      <c r="D35" s="168">
        <v>5000</v>
      </c>
      <c r="E35" s="95">
        <v>3500</v>
      </c>
      <c r="F35" s="67"/>
      <c r="G35" s="95">
        <v>3500</v>
      </c>
      <c r="H35" s="72">
        <f t="shared" si="1"/>
        <v>70</v>
      </c>
    </row>
    <row r="36" spans="1:8" ht="14.25">
      <c r="A36" s="73"/>
      <c r="B36" s="246"/>
      <c r="C36" s="374" t="s">
        <v>38</v>
      </c>
      <c r="D36" s="373">
        <v>5000</v>
      </c>
      <c r="E36" s="118">
        <v>3500</v>
      </c>
      <c r="F36" s="88"/>
      <c r="G36" s="118">
        <v>3500</v>
      </c>
      <c r="H36" s="90">
        <f t="shared" si="1"/>
        <v>70</v>
      </c>
    </row>
    <row r="37" spans="1:8" ht="30.75" customHeight="1">
      <c r="A37" s="73"/>
      <c r="B37" s="246"/>
      <c r="C37" s="370" t="s">
        <v>325</v>
      </c>
      <c r="D37" s="168">
        <v>230100</v>
      </c>
      <c r="E37" s="95">
        <v>223420</v>
      </c>
      <c r="F37" s="67"/>
      <c r="G37" s="95"/>
      <c r="H37" s="72">
        <f t="shared" si="1"/>
        <v>97.09691438504998</v>
      </c>
    </row>
    <row r="38" spans="1:8" ht="15">
      <c r="A38" s="125"/>
      <c r="B38" s="266"/>
      <c r="C38" s="371"/>
      <c r="D38" s="181"/>
      <c r="E38" s="137"/>
      <c r="F38" s="138"/>
      <c r="G38" s="137"/>
      <c r="H38" s="365"/>
    </row>
    <row r="39" spans="1:8" ht="15">
      <c r="A39" s="133">
        <v>5</v>
      </c>
      <c r="B39" s="134">
        <v>750</v>
      </c>
      <c r="C39" s="252" t="s">
        <v>47</v>
      </c>
      <c r="D39" s="80">
        <f>D40+D46</f>
        <v>111229</v>
      </c>
      <c r="E39" s="80">
        <f>E40+E46</f>
        <v>113038</v>
      </c>
      <c r="F39" s="80">
        <f>F46</f>
        <v>8000</v>
      </c>
      <c r="G39" s="80">
        <f>G40+G46</f>
        <v>105038</v>
      </c>
      <c r="H39" s="83">
        <f t="shared" si="1"/>
        <v>101.62637441674383</v>
      </c>
    </row>
    <row r="40" spans="1:8" ht="14.25">
      <c r="A40" s="52"/>
      <c r="B40" s="135">
        <v>75011</v>
      </c>
      <c r="C40" s="325" t="s">
        <v>48</v>
      </c>
      <c r="D40" s="95">
        <f>D41</f>
        <v>93898</v>
      </c>
      <c r="E40" s="67">
        <f>E41</f>
        <v>94038</v>
      </c>
      <c r="F40" s="67"/>
      <c r="G40" s="95">
        <f>G41</f>
        <v>94038</v>
      </c>
      <c r="H40" s="68">
        <f t="shared" si="1"/>
        <v>100.14909795735798</v>
      </c>
    </row>
    <row r="41" spans="1:8" ht="14.25">
      <c r="A41" s="73"/>
      <c r="B41" s="246"/>
      <c r="C41" s="75" t="s">
        <v>33</v>
      </c>
      <c r="D41" s="194">
        <v>93898</v>
      </c>
      <c r="E41" s="116">
        <v>94038</v>
      </c>
      <c r="F41" s="67"/>
      <c r="G41" s="116">
        <v>94038</v>
      </c>
      <c r="H41" s="72">
        <f t="shared" si="1"/>
        <v>100.14909795735798</v>
      </c>
    </row>
    <row r="42" spans="1:8" ht="14.25">
      <c r="A42" s="73"/>
      <c r="B42" s="246"/>
      <c r="C42" s="108" t="s">
        <v>42</v>
      </c>
      <c r="D42" s="375">
        <v>76865</v>
      </c>
      <c r="E42" s="119">
        <v>77146</v>
      </c>
      <c r="F42" s="88"/>
      <c r="G42" s="119">
        <v>77146</v>
      </c>
      <c r="H42" s="90">
        <f t="shared" si="1"/>
        <v>100.36557600988746</v>
      </c>
    </row>
    <row r="43" spans="1:8" ht="14.25" customHeight="1">
      <c r="A43" s="73"/>
      <c r="B43" s="246"/>
      <c r="C43" s="108" t="s">
        <v>43</v>
      </c>
      <c r="D43" s="375">
        <v>16898</v>
      </c>
      <c r="E43" s="119">
        <v>16746</v>
      </c>
      <c r="F43" s="88"/>
      <c r="G43" s="119">
        <v>16746</v>
      </c>
      <c r="H43" s="90">
        <f t="shared" si="1"/>
        <v>99.10048526452834</v>
      </c>
    </row>
    <row r="44" spans="1:8" s="5" customFormat="1" ht="33" customHeight="1">
      <c r="A44" s="73"/>
      <c r="B44" s="246"/>
      <c r="C44" s="370" t="s">
        <v>325</v>
      </c>
      <c r="D44" s="116">
        <v>93898</v>
      </c>
      <c r="E44" s="95">
        <v>94038</v>
      </c>
      <c r="F44" s="67"/>
      <c r="G44" s="95"/>
      <c r="H44" s="72">
        <f t="shared" si="1"/>
        <v>100.14909795735798</v>
      </c>
    </row>
    <row r="45" spans="1:8" ht="14.25">
      <c r="A45" s="125"/>
      <c r="B45" s="129"/>
      <c r="C45" s="75"/>
      <c r="D45" s="168"/>
      <c r="E45" s="95"/>
      <c r="F45" s="67"/>
      <c r="G45" s="95"/>
      <c r="H45" s="72"/>
    </row>
    <row r="46" spans="1:8" ht="14.25">
      <c r="A46" s="73"/>
      <c r="B46" s="266">
        <v>75045</v>
      </c>
      <c r="C46" s="371" t="s">
        <v>253</v>
      </c>
      <c r="D46" s="148">
        <f>D47</f>
        <v>17331</v>
      </c>
      <c r="E46" s="114">
        <f>E47</f>
        <v>19000</v>
      </c>
      <c r="F46" s="114">
        <v>8000</v>
      </c>
      <c r="G46" s="114">
        <f>G47</f>
        <v>11000</v>
      </c>
      <c r="H46" s="107">
        <f t="shared" si="1"/>
        <v>109.63014251918528</v>
      </c>
    </row>
    <row r="47" spans="1:8" ht="14.25">
      <c r="A47" s="73"/>
      <c r="B47" s="246"/>
      <c r="C47" s="310" t="s">
        <v>33</v>
      </c>
      <c r="D47" s="181">
        <v>17331</v>
      </c>
      <c r="E47" s="137">
        <v>19000</v>
      </c>
      <c r="F47" s="138">
        <v>8000</v>
      </c>
      <c r="G47" s="137">
        <v>11000</v>
      </c>
      <c r="H47" s="68">
        <f t="shared" si="1"/>
        <v>109.63014251918528</v>
      </c>
    </row>
    <row r="48" spans="1:8" ht="14.25">
      <c r="A48" s="73"/>
      <c r="B48" s="131"/>
      <c r="C48" s="108" t="s">
        <v>42</v>
      </c>
      <c r="D48" s="89">
        <v>10740</v>
      </c>
      <c r="E48" s="89">
        <v>11560</v>
      </c>
      <c r="F48" s="119">
        <v>6560</v>
      </c>
      <c r="G48" s="118">
        <v>5000</v>
      </c>
      <c r="H48" s="90">
        <f>E47/D47*100</f>
        <v>109.63014251918528</v>
      </c>
    </row>
    <row r="49" spans="1:8" ht="14.25">
      <c r="A49" s="125"/>
      <c r="B49" s="129"/>
      <c r="C49" s="108" t="s">
        <v>43</v>
      </c>
      <c r="D49" s="373">
        <v>787</v>
      </c>
      <c r="E49" s="118">
        <v>1080</v>
      </c>
      <c r="F49" s="88"/>
      <c r="G49" s="118">
        <v>1080</v>
      </c>
      <c r="H49" s="90">
        <f t="shared" si="1"/>
        <v>137.22998729351968</v>
      </c>
    </row>
    <row r="50" spans="1:8" ht="30" customHeight="1">
      <c r="A50" s="73"/>
      <c r="B50" s="246"/>
      <c r="C50" s="370" t="s">
        <v>325</v>
      </c>
      <c r="D50" s="168">
        <v>10886</v>
      </c>
      <c r="E50" s="95">
        <v>11000</v>
      </c>
      <c r="F50" s="67"/>
      <c r="G50" s="95"/>
      <c r="H50" s="72">
        <f t="shared" si="1"/>
        <v>101.04721660848797</v>
      </c>
    </row>
    <row r="51" spans="1:8" ht="14.25">
      <c r="A51" s="125"/>
      <c r="B51" s="129"/>
      <c r="C51" s="75"/>
      <c r="D51" s="376"/>
      <c r="E51" s="77"/>
      <c r="F51" s="77"/>
      <c r="G51" s="363"/>
      <c r="H51" s="72"/>
    </row>
    <row r="52" spans="1:8" ht="30">
      <c r="A52" s="178">
        <v>6</v>
      </c>
      <c r="B52" s="134" t="s">
        <v>162</v>
      </c>
      <c r="C52" s="146" t="s">
        <v>163</v>
      </c>
      <c r="D52" s="80">
        <f>D62+D53</f>
        <v>4015800</v>
      </c>
      <c r="E52" s="80">
        <f>E62+E53</f>
        <v>3159200</v>
      </c>
      <c r="F52" s="80">
        <f>F62+F53</f>
        <v>0</v>
      </c>
      <c r="G52" s="80">
        <f>G53+G62</f>
        <v>3159200</v>
      </c>
      <c r="H52" s="63">
        <f>E52/D52*100</f>
        <v>78.66925643707357</v>
      </c>
    </row>
    <row r="53" spans="1:8" ht="28.5">
      <c r="A53" s="73"/>
      <c r="B53" s="126">
        <v>75411</v>
      </c>
      <c r="C53" s="250" t="s">
        <v>254</v>
      </c>
      <c r="D53" s="93">
        <f>D54+D57</f>
        <v>3995800</v>
      </c>
      <c r="E53" s="93">
        <f>E54+E57</f>
        <v>3159200</v>
      </c>
      <c r="F53" s="140"/>
      <c r="G53" s="93">
        <f>G54+G57</f>
        <v>3159200</v>
      </c>
      <c r="H53" s="101">
        <f aca="true" t="shared" si="2" ref="H53:H64">E53/D53*100</f>
        <v>79.06301616697532</v>
      </c>
    </row>
    <row r="54" spans="1:8" ht="14.25">
      <c r="A54" s="73"/>
      <c r="B54" s="123"/>
      <c r="C54" s="362" t="s">
        <v>33</v>
      </c>
      <c r="D54" s="67">
        <v>3169700</v>
      </c>
      <c r="E54" s="67">
        <v>3143200</v>
      </c>
      <c r="F54" s="77"/>
      <c r="G54" s="67">
        <v>3143200</v>
      </c>
      <c r="H54" s="107">
        <f t="shared" si="2"/>
        <v>99.16395873426507</v>
      </c>
    </row>
    <row r="55" spans="1:8" ht="14.25">
      <c r="A55" s="73"/>
      <c r="B55" s="217"/>
      <c r="C55" s="368" t="s">
        <v>42</v>
      </c>
      <c r="D55" s="204">
        <v>2351920</v>
      </c>
      <c r="E55" s="177">
        <v>2442100</v>
      </c>
      <c r="F55" s="166"/>
      <c r="G55" s="177">
        <v>2442100</v>
      </c>
      <c r="H55" s="90">
        <f t="shared" si="2"/>
        <v>103.83431409231608</v>
      </c>
    </row>
    <row r="56" spans="1:8" ht="14.25">
      <c r="A56" s="73"/>
      <c r="B56" s="217"/>
      <c r="C56" s="108" t="s">
        <v>43</v>
      </c>
      <c r="D56" s="375">
        <v>7000</v>
      </c>
      <c r="E56" s="118">
        <v>8500</v>
      </c>
      <c r="F56" s="149"/>
      <c r="G56" s="118">
        <v>8500</v>
      </c>
      <c r="H56" s="90">
        <f t="shared" si="2"/>
        <v>121.42857142857142</v>
      </c>
    </row>
    <row r="57" spans="1:8" ht="14.25">
      <c r="A57" s="73"/>
      <c r="B57" s="217"/>
      <c r="C57" s="75" t="s">
        <v>23</v>
      </c>
      <c r="D57" s="194">
        <v>826100</v>
      </c>
      <c r="E57" s="67">
        <v>16000</v>
      </c>
      <c r="F57" s="77"/>
      <c r="G57" s="95">
        <v>16000</v>
      </c>
      <c r="H57" s="72">
        <f t="shared" si="2"/>
        <v>1.936811524028568</v>
      </c>
    </row>
    <row r="58" spans="1:8" ht="14.25">
      <c r="A58" s="73"/>
      <c r="B58" s="217"/>
      <c r="C58" s="377" t="s">
        <v>31</v>
      </c>
      <c r="D58" s="375">
        <v>800000</v>
      </c>
      <c r="E58" s="88">
        <v>0</v>
      </c>
      <c r="F58" s="88"/>
      <c r="G58" s="118">
        <v>0</v>
      </c>
      <c r="H58" s="90">
        <f t="shared" si="2"/>
        <v>0</v>
      </c>
    </row>
    <row r="59" spans="1:8" s="5" customFormat="1" ht="14.25">
      <c r="A59" s="73"/>
      <c r="B59" s="217"/>
      <c r="C59" s="377" t="s">
        <v>38</v>
      </c>
      <c r="D59" s="375">
        <v>26100</v>
      </c>
      <c r="E59" s="88">
        <v>16000</v>
      </c>
      <c r="F59" s="88"/>
      <c r="G59" s="118">
        <v>16000</v>
      </c>
      <c r="H59" s="90">
        <f t="shared" si="2"/>
        <v>61.30268199233716</v>
      </c>
    </row>
    <row r="60" spans="1:8" s="5" customFormat="1" ht="32.25" customHeight="1">
      <c r="A60" s="73"/>
      <c r="B60" s="217"/>
      <c r="C60" s="370" t="s">
        <v>325</v>
      </c>
      <c r="D60" s="194">
        <v>3995800</v>
      </c>
      <c r="E60" s="67">
        <v>3159200</v>
      </c>
      <c r="F60" s="77"/>
      <c r="G60" s="95"/>
      <c r="H60" s="72">
        <f t="shared" si="2"/>
        <v>79.06301616697532</v>
      </c>
    </row>
    <row r="61" spans="1:8" ht="17.25" customHeight="1">
      <c r="A61" s="73"/>
      <c r="B61" s="217"/>
      <c r="C61" s="349"/>
      <c r="D61" s="235"/>
      <c r="E61" s="138"/>
      <c r="F61" s="98"/>
      <c r="G61" s="137"/>
      <c r="H61" s="107"/>
    </row>
    <row r="62" spans="1:8" ht="14.25">
      <c r="A62" s="73"/>
      <c r="B62" s="225">
        <v>75414</v>
      </c>
      <c r="C62" s="75" t="s">
        <v>58</v>
      </c>
      <c r="D62" s="194">
        <f>D63</f>
        <v>20000</v>
      </c>
      <c r="E62" s="194">
        <f>E63</f>
        <v>0</v>
      </c>
      <c r="F62" s="194">
        <f>F63</f>
        <v>0</v>
      </c>
      <c r="G62" s="95"/>
      <c r="H62" s="90">
        <f t="shared" si="2"/>
        <v>0</v>
      </c>
    </row>
    <row r="63" spans="1:8" ht="14.25">
      <c r="A63" s="73"/>
      <c r="B63" s="123"/>
      <c r="C63" s="362" t="s">
        <v>23</v>
      </c>
      <c r="D63" s="67">
        <v>20000</v>
      </c>
      <c r="E63" s="116">
        <v>0</v>
      </c>
      <c r="F63" s="67">
        <v>0</v>
      </c>
      <c r="G63" s="95"/>
      <c r="H63" s="90">
        <f t="shared" si="2"/>
        <v>0</v>
      </c>
    </row>
    <row r="64" spans="1:8" ht="14.25">
      <c r="A64" s="73"/>
      <c r="B64" s="123"/>
      <c r="C64" s="377" t="s">
        <v>38</v>
      </c>
      <c r="D64" s="88">
        <v>20000</v>
      </c>
      <c r="E64" s="89">
        <v>0</v>
      </c>
      <c r="F64" s="375">
        <v>0</v>
      </c>
      <c r="G64" s="373"/>
      <c r="H64" s="90">
        <f t="shared" si="2"/>
        <v>0</v>
      </c>
    </row>
    <row r="65" spans="1:8" ht="12" customHeight="1">
      <c r="A65" s="73"/>
      <c r="B65" s="123"/>
      <c r="C65" s="378"/>
      <c r="D65" s="95"/>
      <c r="E65" s="75"/>
      <c r="F65" s="194"/>
      <c r="G65" s="168"/>
      <c r="H65" s="379"/>
    </row>
    <row r="66" spans="1:8" ht="15">
      <c r="A66" s="58">
        <v>7</v>
      </c>
      <c r="B66" s="128" t="s">
        <v>255</v>
      </c>
      <c r="C66" s="146" t="s">
        <v>69</v>
      </c>
      <c r="D66" s="237">
        <f aca="true" t="shared" si="3" ref="D66:F67">D67</f>
        <v>110604</v>
      </c>
      <c r="E66" s="237">
        <f t="shared" si="3"/>
        <v>206785</v>
      </c>
      <c r="F66" s="237">
        <f t="shared" si="3"/>
        <v>206785</v>
      </c>
      <c r="G66" s="182"/>
      <c r="H66" s="83">
        <f>E66/D66*100</f>
        <v>186.95978445625835</v>
      </c>
    </row>
    <row r="67" spans="1:8" ht="42.75">
      <c r="A67" s="73"/>
      <c r="B67" s="53" t="s">
        <v>256</v>
      </c>
      <c r="C67" s="380" t="s">
        <v>257</v>
      </c>
      <c r="D67" s="381">
        <f t="shared" si="3"/>
        <v>110604</v>
      </c>
      <c r="E67" s="381">
        <f t="shared" si="3"/>
        <v>206785</v>
      </c>
      <c r="F67" s="381">
        <f t="shared" si="3"/>
        <v>206785</v>
      </c>
      <c r="G67" s="194"/>
      <c r="H67" s="192">
        <f>E67/D67*100</f>
        <v>186.95978445625835</v>
      </c>
    </row>
    <row r="68" spans="1:8" ht="14.25">
      <c r="A68" s="73"/>
      <c r="B68" s="123"/>
      <c r="C68" s="310" t="s">
        <v>33</v>
      </c>
      <c r="D68" s="235">
        <v>110604</v>
      </c>
      <c r="E68" s="304">
        <v>206785</v>
      </c>
      <c r="F68" s="304">
        <v>206785</v>
      </c>
      <c r="G68" s="181"/>
      <c r="H68" s="224">
        <f>E68/D68*100</f>
        <v>186.95978445625835</v>
      </c>
    </row>
    <row r="69" spans="1:8" ht="14.25">
      <c r="A69" s="73"/>
      <c r="B69" s="123"/>
      <c r="C69" s="368" t="s">
        <v>22</v>
      </c>
      <c r="D69" s="382">
        <v>110604</v>
      </c>
      <c r="E69" s="383">
        <v>206785</v>
      </c>
      <c r="F69" s="383">
        <v>206785</v>
      </c>
      <c r="G69" s="181"/>
      <c r="H69" s="224">
        <f>E69/D69*100</f>
        <v>186.95978445625835</v>
      </c>
    </row>
    <row r="70" spans="1:8" ht="12" customHeight="1">
      <c r="A70" s="125"/>
      <c r="B70" s="126"/>
      <c r="C70" s="362"/>
      <c r="D70" s="95"/>
      <c r="E70" s="67"/>
      <c r="F70" s="194"/>
      <c r="G70" s="376"/>
      <c r="H70" s="384"/>
    </row>
    <row r="71" spans="1:8" ht="15">
      <c r="A71" s="58">
        <v>8</v>
      </c>
      <c r="B71" s="128">
        <v>801</v>
      </c>
      <c r="C71" s="366" t="s">
        <v>73</v>
      </c>
      <c r="D71" s="80">
        <f>D87+D95+D100+D108+D118+D121+D72+D77+D82+D113</f>
        <v>20449709</v>
      </c>
      <c r="E71" s="61">
        <f>E87+E95+E100+E108+E118+E121+E72+E77+E82+E113</f>
        <v>17935759</v>
      </c>
      <c r="F71" s="61">
        <f>F87+F95+F100+F108+F118+F121+F72+F77+F82+F113</f>
        <v>17935759</v>
      </c>
      <c r="G71" s="367"/>
      <c r="H71" s="83">
        <f aca="true" t="shared" si="4" ref="H71:H111">E71/D71*100</f>
        <v>87.70667103380298</v>
      </c>
    </row>
    <row r="72" spans="1:8" ht="14.25">
      <c r="A72" s="73"/>
      <c r="B72" s="129">
        <v>80102</v>
      </c>
      <c r="C72" s="127" t="s">
        <v>258</v>
      </c>
      <c r="D72" s="93">
        <f>D73</f>
        <v>803475</v>
      </c>
      <c r="E72" s="93">
        <f>E73</f>
        <v>811175</v>
      </c>
      <c r="F72" s="93">
        <f>F73</f>
        <v>811175</v>
      </c>
      <c r="G72" s="385"/>
      <c r="H72" s="68">
        <f t="shared" si="4"/>
        <v>100.95833722268894</v>
      </c>
    </row>
    <row r="73" spans="1:8" ht="14.25">
      <c r="A73" s="73"/>
      <c r="B73" s="131"/>
      <c r="C73" s="75" t="s">
        <v>33</v>
      </c>
      <c r="D73" s="67">
        <v>803475</v>
      </c>
      <c r="E73" s="67">
        <v>811175</v>
      </c>
      <c r="F73" s="67">
        <v>811175</v>
      </c>
      <c r="G73" s="363"/>
      <c r="H73" s="72">
        <f t="shared" si="4"/>
        <v>100.95833722268894</v>
      </c>
    </row>
    <row r="74" spans="1:8" ht="14.25">
      <c r="A74" s="73"/>
      <c r="B74" s="131"/>
      <c r="C74" s="108" t="s">
        <v>42</v>
      </c>
      <c r="D74" s="88">
        <v>633875</v>
      </c>
      <c r="E74" s="88">
        <v>658890</v>
      </c>
      <c r="F74" s="88">
        <v>658890</v>
      </c>
      <c r="G74" s="386"/>
      <c r="H74" s="90">
        <f t="shared" si="4"/>
        <v>103.946361664366</v>
      </c>
    </row>
    <row r="75" spans="1:8" ht="14.25">
      <c r="A75" s="73"/>
      <c r="B75" s="131"/>
      <c r="C75" s="108" t="s">
        <v>43</v>
      </c>
      <c r="D75" s="88">
        <v>127800</v>
      </c>
      <c r="E75" s="88">
        <v>113405</v>
      </c>
      <c r="F75" s="88">
        <v>113405</v>
      </c>
      <c r="G75" s="386"/>
      <c r="H75" s="90">
        <f t="shared" si="4"/>
        <v>88.73630672926448</v>
      </c>
    </row>
    <row r="76" spans="1:8" ht="15">
      <c r="A76" s="64"/>
      <c r="B76" s="249"/>
      <c r="C76" s="357"/>
      <c r="D76" s="124"/>
      <c r="E76" s="124"/>
      <c r="F76" s="124"/>
      <c r="G76" s="387"/>
      <c r="H76" s="72"/>
    </row>
    <row r="77" spans="1:8" ht="14.25">
      <c r="A77" s="73"/>
      <c r="B77" s="129" t="s">
        <v>259</v>
      </c>
      <c r="C77" s="371" t="s">
        <v>260</v>
      </c>
      <c r="D77" s="215">
        <f>D78</f>
        <v>78607</v>
      </c>
      <c r="E77" s="215">
        <f>E78</f>
        <v>72510</v>
      </c>
      <c r="F77" s="215">
        <f>F78</f>
        <v>72510</v>
      </c>
      <c r="G77" s="385"/>
      <c r="H77" s="107">
        <f>E77/D77*100</f>
        <v>92.24369330975613</v>
      </c>
    </row>
    <row r="78" spans="1:8" ht="14.25">
      <c r="A78" s="73"/>
      <c r="B78" s="131"/>
      <c r="C78" s="310" t="s">
        <v>33</v>
      </c>
      <c r="D78" s="138">
        <v>78607</v>
      </c>
      <c r="E78" s="174">
        <v>72510</v>
      </c>
      <c r="F78" s="174">
        <v>72510</v>
      </c>
      <c r="G78" s="99"/>
      <c r="H78" s="68">
        <f>E78/D78*100</f>
        <v>92.24369330975613</v>
      </c>
    </row>
    <row r="79" spans="1:8" ht="14.25">
      <c r="A79" s="73"/>
      <c r="B79" s="131"/>
      <c r="C79" s="108" t="s">
        <v>42</v>
      </c>
      <c r="D79" s="88">
        <v>62507</v>
      </c>
      <c r="E79" s="88">
        <v>58640</v>
      </c>
      <c r="F79" s="88">
        <v>58640</v>
      </c>
      <c r="G79" s="386"/>
      <c r="H79" s="90">
        <f>E79/D79*100</f>
        <v>93.81349288879646</v>
      </c>
    </row>
    <row r="80" spans="1:8" ht="14.25">
      <c r="A80" s="73"/>
      <c r="B80" s="131"/>
      <c r="C80" s="108" t="s">
        <v>43</v>
      </c>
      <c r="D80" s="88">
        <v>13100</v>
      </c>
      <c r="E80" s="88">
        <v>11175</v>
      </c>
      <c r="F80" s="88">
        <v>11175</v>
      </c>
      <c r="G80" s="386"/>
      <c r="H80" s="90">
        <f>E80/D80*100</f>
        <v>85.30534351145039</v>
      </c>
    </row>
    <row r="81" spans="1:8" ht="14.25">
      <c r="A81" s="73"/>
      <c r="B81" s="131"/>
      <c r="C81" s="362"/>
      <c r="D81" s="67"/>
      <c r="E81" s="67"/>
      <c r="F81" s="67"/>
      <c r="G81" s="363"/>
      <c r="H81" s="72"/>
    </row>
    <row r="82" spans="1:8" ht="14.25">
      <c r="A82" s="73"/>
      <c r="B82" s="129">
        <v>80111</v>
      </c>
      <c r="C82" s="127" t="s">
        <v>261</v>
      </c>
      <c r="D82" s="93">
        <f>D83</f>
        <v>539781</v>
      </c>
      <c r="E82" s="93">
        <f>E83</f>
        <v>570525</v>
      </c>
      <c r="F82" s="93">
        <f>F83</f>
        <v>570525</v>
      </c>
      <c r="G82" s="385"/>
      <c r="H82" s="107">
        <f>E82/D82*100</f>
        <v>105.69564323308897</v>
      </c>
    </row>
    <row r="83" spans="1:8" s="5" customFormat="1" ht="15" customHeight="1">
      <c r="A83" s="73"/>
      <c r="B83" s="131"/>
      <c r="C83" s="310" t="s">
        <v>33</v>
      </c>
      <c r="D83" s="174">
        <v>539781</v>
      </c>
      <c r="E83" s="174">
        <v>570525</v>
      </c>
      <c r="F83" s="174">
        <v>570525</v>
      </c>
      <c r="G83" s="99"/>
      <c r="H83" s="68">
        <f>E83/D83*100</f>
        <v>105.69564323308897</v>
      </c>
    </row>
    <row r="84" spans="1:8" ht="15" customHeight="1">
      <c r="A84" s="73"/>
      <c r="B84" s="131"/>
      <c r="C84" s="108" t="s">
        <v>42</v>
      </c>
      <c r="D84" s="88">
        <v>430081</v>
      </c>
      <c r="E84" s="88">
        <v>460265</v>
      </c>
      <c r="F84" s="88">
        <v>460265</v>
      </c>
      <c r="G84" s="386"/>
      <c r="H84" s="90">
        <f>E84/D84*100</f>
        <v>107.01821284827741</v>
      </c>
    </row>
    <row r="85" spans="1:8" ht="14.25">
      <c r="A85" s="73"/>
      <c r="B85" s="131"/>
      <c r="C85" s="108" t="s">
        <v>43</v>
      </c>
      <c r="D85" s="88">
        <v>87100</v>
      </c>
      <c r="E85" s="88">
        <v>88980</v>
      </c>
      <c r="F85" s="88">
        <v>88980</v>
      </c>
      <c r="G85" s="386"/>
      <c r="H85" s="90">
        <f>E85/D85*100</f>
        <v>102.15843857634903</v>
      </c>
    </row>
    <row r="86" spans="1:8" ht="14.25">
      <c r="A86" s="125"/>
      <c r="B86" s="129"/>
      <c r="C86" s="362"/>
      <c r="D86" s="67"/>
      <c r="E86" s="67"/>
      <c r="F86" s="67"/>
      <c r="G86" s="363"/>
      <c r="H86" s="72"/>
    </row>
    <row r="87" spans="1:8" s="5" customFormat="1" ht="14.25">
      <c r="A87" s="73"/>
      <c r="B87" s="129">
        <v>80120</v>
      </c>
      <c r="C87" s="127" t="s">
        <v>262</v>
      </c>
      <c r="D87" s="93">
        <f>D88+D92</f>
        <v>5916093</v>
      </c>
      <c r="E87" s="93">
        <f>E88+E92</f>
        <v>5946995</v>
      </c>
      <c r="F87" s="93">
        <f>F88+F92</f>
        <v>5946995</v>
      </c>
      <c r="G87" s="385"/>
      <c r="H87" s="107">
        <f t="shared" si="4"/>
        <v>100.52233796865599</v>
      </c>
    </row>
    <row r="88" spans="1:8" ht="14.25">
      <c r="A88" s="73"/>
      <c r="B88" s="131"/>
      <c r="C88" s="310" t="s">
        <v>33</v>
      </c>
      <c r="D88" s="174">
        <v>5886093</v>
      </c>
      <c r="E88" s="174">
        <v>5946995</v>
      </c>
      <c r="F88" s="174">
        <v>5946995</v>
      </c>
      <c r="G88" s="99"/>
      <c r="H88" s="68">
        <f t="shared" si="4"/>
        <v>101.0346761425618</v>
      </c>
    </row>
    <row r="89" spans="1:8" ht="14.25">
      <c r="A89" s="73"/>
      <c r="B89" s="131"/>
      <c r="C89" s="108" t="s">
        <v>42</v>
      </c>
      <c r="D89" s="88">
        <v>3832580</v>
      </c>
      <c r="E89" s="88">
        <v>3848425</v>
      </c>
      <c r="F89" s="88">
        <v>3848425</v>
      </c>
      <c r="G89" s="386"/>
      <c r="H89" s="90">
        <f t="shared" si="4"/>
        <v>100.41342907388757</v>
      </c>
    </row>
    <row r="90" spans="1:8" ht="14.25">
      <c r="A90" s="73"/>
      <c r="B90" s="131"/>
      <c r="C90" s="108" t="s">
        <v>43</v>
      </c>
      <c r="D90" s="88">
        <v>770246</v>
      </c>
      <c r="E90" s="88">
        <v>732565</v>
      </c>
      <c r="F90" s="88">
        <v>732565</v>
      </c>
      <c r="G90" s="386"/>
      <c r="H90" s="90">
        <f t="shared" si="4"/>
        <v>95.10792655852805</v>
      </c>
    </row>
    <row r="91" spans="1:8" ht="14.25">
      <c r="A91" s="73"/>
      <c r="B91" s="131"/>
      <c r="C91" s="388" t="s">
        <v>22</v>
      </c>
      <c r="D91" s="88">
        <v>570300</v>
      </c>
      <c r="E91" s="88">
        <v>684175</v>
      </c>
      <c r="F91" s="88">
        <v>684175</v>
      </c>
      <c r="G91" s="386"/>
      <c r="H91" s="90">
        <f t="shared" si="4"/>
        <v>119.96756093284236</v>
      </c>
    </row>
    <row r="92" spans="1:8" ht="14.25">
      <c r="A92" s="73"/>
      <c r="B92" s="131"/>
      <c r="C92" s="362" t="s">
        <v>75</v>
      </c>
      <c r="D92" s="67">
        <v>30000</v>
      </c>
      <c r="E92" s="67"/>
      <c r="F92" s="67"/>
      <c r="G92" s="363"/>
      <c r="H92" s="90">
        <f t="shared" si="4"/>
        <v>0</v>
      </c>
    </row>
    <row r="93" spans="1:8" ht="14.25">
      <c r="A93" s="73"/>
      <c r="B93" s="131"/>
      <c r="C93" s="388" t="s">
        <v>31</v>
      </c>
      <c r="D93" s="88">
        <v>30000</v>
      </c>
      <c r="E93" s="88"/>
      <c r="F93" s="88"/>
      <c r="G93" s="386"/>
      <c r="H93" s="90">
        <f t="shared" si="4"/>
        <v>0</v>
      </c>
    </row>
    <row r="94" spans="1:8" ht="14.25">
      <c r="A94" s="125"/>
      <c r="B94" s="129"/>
      <c r="C94" s="362"/>
      <c r="D94" s="67"/>
      <c r="E94" s="67"/>
      <c r="F94" s="67"/>
      <c r="G94" s="363"/>
      <c r="H94" s="72"/>
    </row>
    <row r="95" spans="1:8" ht="14.25">
      <c r="A95" s="73"/>
      <c r="B95" s="129" t="s">
        <v>263</v>
      </c>
      <c r="C95" s="250" t="s">
        <v>264</v>
      </c>
      <c r="D95" s="93">
        <f>D96</f>
        <v>462422</v>
      </c>
      <c r="E95" s="93">
        <f>E96</f>
        <v>453709</v>
      </c>
      <c r="F95" s="93">
        <f>F96</f>
        <v>453709</v>
      </c>
      <c r="G95" s="385"/>
      <c r="H95" s="107">
        <f t="shared" si="4"/>
        <v>98.11579033869496</v>
      </c>
    </row>
    <row r="96" spans="1:8" ht="14.25">
      <c r="A96" s="73"/>
      <c r="B96" s="131"/>
      <c r="C96" s="310" t="s">
        <v>33</v>
      </c>
      <c r="D96" s="138">
        <v>462422</v>
      </c>
      <c r="E96" s="138">
        <v>453709</v>
      </c>
      <c r="F96" s="138">
        <v>453709</v>
      </c>
      <c r="G96" s="99"/>
      <c r="H96" s="68">
        <f t="shared" si="4"/>
        <v>98.11579033869496</v>
      </c>
    </row>
    <row r="97" spans="1:8" ht="14.25">
      <c r="A97" s="73"/>
      <c r="B97" s="131"/>
      <c r="C97" s="108" t="s">
        <v>42</v>
      </c>
      <c r="D97" s="88">
        <v>362108</v>
      </c>
      <c r="E97" s="88">
        <v>351280</v>
      </c>
      <c r="F97" s="88">
        <v>351280</v>
      </c>
      <c r="G97" s="386"/>
      <c r="H97" s="90">
        <f t="shared" si="4"/>
        <v>97.0097319031891</v>
      </c>
    </row>
    <row r="98" spans="1:8" ht="14.25">
      <c r="A98" s="73"/>
      <c r="B98" s="131"/>
      <c r="C98" s="108" t="s">
        <v>43</v>
      </c>
      <c r="D98" s="88">
        <v>72714</v>
      </c>
      <c r="E98" s="88">
        <v>66095</v>
      </c>
      <c r="F98" s="88">
        <v>66095</v>
      </c>
      <c r="G98" s="386"/>
      <c r="H98" s="90">
        <f t="shared" si="4"/>
        <v>90.89721374150783</v>
      </c>
    </row>
    <row r="99" spans="1:8" ht="14.25">
      <c r="A99" s="125"/>
      <c r="B99" s="126"/>
      <c r="C99" s="75"/>
      <c r="D99" s="194"/>
      <c r="E99" s="194"/>
      <c r="F99" s="194"/>
      <c r="G99" s="376"/>
      <c r="H99" s="72"/>
    </row>
    <row r="100" spans="1:8" ht="14.25">
      <c r="A100" s="73"/>
      <c r="B100" s="129" t="s">
        <v>265</v>
      </c>
      <c r="C100" s="127" t="s">
        <v>266</v>
      </c>
      <c r="D100" s="93">
        <f>D101+D105</f>
        <v>10779159</v>
      </c>
      <c r="E100" s="93">
        <f>E101+E105</f>
        <v>8287435</v>
      </c>
      <c r="F100" s="93">
        <f>F101+F105</f>
        <v>8287435</v>
      </c>
      <c r="G100" s="385"/>
      <c r="H100" s="107">
        <f t="shared" si="4"/>
        <v>76.88387377902116</v>
      </c>
    </row>
    <row r="101" spans="1:8" ht="14.25">
      <c r="A101" s="73"/>
      <c r="B101" s="131"/>
      <c r="C101" s="310" t="s">
        <v>33</v>
      </c>
      <c r="D101" s="174">
        <v>8829159</v>
      </c>
      <c r="E101" s="174">
        <v>8287435</v>
      </c>
      <c r="F101" s="174">
        <v>8287435</v>
      </c>
      <c r="G101" s="99"/>
      <c r="H101" s="68">
        <f t="shared" si="4"/>
        <v>93.8643759841679</v>
      </c>
    </row>
    <row r="102" spans="1:8" ht="14.25">
      <c r="A102" s="73"/>
      <c r="B102" s="131"/>
      <c r="C102" s="108" t="s">
        <v>42</v>
      </c>
      <c r="D102" s="88">
        <v>5684154</v>
      </c>
      <c r="E102" s="88">
        <v>5689315</v>
      </c>
      <c r="F102" s="88">
        <v>5689315</v>
      </c>
      <c r="G102" s="386"/>
      <c r="H102" s="90">
        <f t="shared" si="4"/>
        <v>100.09079627328887</v>
      </c>
    </row>
    <row r="103" spans="1:8" ht="14.25">
      <c r="A103" s="73"/>
      <c r="B103" s="131"/>
      <c r="C103" s="108" t="s">
        <v>43</v>
      </c>
      <c r="D103" s="88">
        <v>1100400</v>
      </c>
      <c r="E103" s="88">
        <v>1036355</v>
      </c>
      <c r="F103" s="88">
        <v>1036355</v>
      </c>
      <c r="G103" s="386"/>
      <c r="H103" s="90">
        <f t="shared" si="4"/>
        <v>94.17984369320247</v>
      </c>
    </row>
    <row r="104" spans="1:8" ht="14.25">
      <c r="A104" s="73"/>
      <c r="B104" s="131"/>
      <c r="C104" s="388" t="s">
        <v>22</v>
      </c>
      <c r="D104" s="88">
        <v>210600</v>
      </c>
      <c r="E104" s="88">
        <v>377120</v>
      </c>
      <c r="F104" s="88">
        <v>377120</v>
      </c>
      <c r="G104" s="386"/>
      <c r="H104" s="90">
        <f t="shared" si="4"/>
        <v>179.0693257359924</v>
      </c>
    </row>
    <row r="105" spans="1:8" ht="14.25">
      <c r="A105" s="73"/>
      <c r="B105" s="131"/>
      <c r="C105" s="362" t="s">
        <v>75</v>
      </c>
      <c r="D105" s="67">
        <f>D106</f>
        <v>1950000</v>
      </c>
      <c r="E105" s="67">
        <f>0+E106</f>
        <v>0</v>
      </c>
      <c r="F105" s="67">
        <f>0+F106</f>
        <v>0</v>
      </c>
      <c r="G105" s="363"/>
      <c r="H105" s="72">
        <f t="shared" si="4"/>
        <v>0</v>
      </c>
    </row>
    <row r="106" spans="1:8" ht="14.25">
      <c r="A106" s="73"/>
      <c r="B106" s="123"/>
      <c r="C106" s="388" t="s">
        <v>31</v>
      </c>
      <c r="D106" s="88">
        <v>1950000</v>
      </c>
      <c r="E106" s="88">
        <v>0</v>
      </c>
      <c r="F106" s="88">
        <v>0</v>
      </c>
      <c r="G106" s="386"/>
      <c r="H106" s="90">
        <f t="shared" si="4"/>
        <v>0</v>
      </c>
    </row>
    <row r="107" spans="1:8" ht="14.25">
      <c r="A107" s="73"/>
      <c r="B107" s="131"/>
      <c r="C107" s="362"/>
      <c r="D107" s="67"/>
      <c r="E107" s="67"/>
      <c r="F107" s="67"/>
      <c r="G107" s="363"/>
      <c r="H107" s="72"/>
    </row>
    <row r="108" spans="1:8" ht="14.25">
      <c r="A108" s="73"/>
      <c r="B108" s="129">
        <v>80134</v>
      </c>
      <c r="C108" s="127" t="s">
        <v>267</v>
      </c>
      <c r="D108" s="93">
        <f>D109</f>
        <v>628272</v>
      </c>
      <c r="E108" s="93">
        <f>E109</f>
        <v>593465</v>
      </c>
      <c r="F108" s="93">
        <f>F109</f>
        <v>593465</v>
      </c>
      <c r="G108" s="385"/>
      <c r="H108" s="107">
        <f t="shared" si="4"/>
        <v>94.45988361728678</v>
      </c>
    </row>
    <row r="109" spans="1:8" ht="14.25">
      <c r="A109" s="73"/>
      <c r="B109" s="131"/>
      <c r="C109" s="310" t="s">
        <v>33</v>
      </c>
      <c r="D109" s="138">
        <v>628272</v>
      </c>
      <c r="E109" s="138">
        <v>593465</v>
      </c>
      <c r="F109" s="138">
        <v>593465</v>
      </c>
      <c r="G109" s="99"/>
      <c r="H109" s="68">
        <f t="shared" si="4"/>
        <v>94.45988361728678</v>
      </c>
    </row>
    <row r="110" spans="1:8" ht="14.25">
      <c r="A110" s="73"/>
      <c r="B110" s="131"/>
      <c r="C110" s="108" t="s">
        <v>42</v>
      </c>
      <c r="D110" s="88">
        <v>502372</v>
      </c>
      <c r="E110" s="88">
        <v>476960</v>
      </c>
      <c r="F110" s="88">
        <v>476960</v>
      </c>
      <c r="G110" s="386"/>
      <c r="H110" s="90">
        <f t="shared" si="4"/>
        <v>94.94159706353061</v>
      </c>
    </row>
    <row r="111" spans="1:8" ht="14.25">
      <c r="A111" s="73"/>
      <c r="B111" s="131"/>
      <c r="C111" s="108" t="s">
        <v>43</v>
      </c>
      <c r="D111" s="88">
        <v>98000</v>
      </c>
      <c r="E111" s="88">
        <v>90285</v>
      </c>
      <c r="F111" s="88">
        <v>90285</v>
      </c>
      <c r="G111" s="386"/>
      <c r="H111" s="90">
        <f t="shared" si="4"/>
        <v>92.12755102040816</v>
      </c>
    </row>
    <row r="112" spans="1:8" ht="14.25">
      <c r="A112" s="73"/>
      <c r="B112" s="131"/>
      <c r="C112" s="362"/>
      <c r="D112" s="67"/>
      <c r="E112" s="67"/>
      <c r="F112" s="67"/>
      <c r="G112" s="363"/>
      <c r="H112" s="72"/>
    </row>
    <row r="113" spans="1:8" ht="47.25" customHeight="1">
      <c r="A113" s="73"/>
      <c r="B113" s="129">
        <v>80140</v>
      </c>
      <c r="C113" s="343" t="s">
        <v>268</v>
      </c>
      <c r="D113" s="93">
        <f>D114</f>
        <v>1138300</v>
      </c>
      <c r="E113" s="93">
        <f>E114</f>
        <v>1098545</v>
      </c>
      <c r="F113" s="93">
        <f>F114</f>
        <v>1098545</v>
      </c>
      <c r="G113" s="385"/>
      <c r="H113" s="107">
        <f>E113/D113*100</f>
        <v>96.50751120091364</v>
      </c>
    </row>
    <row r="114" spans="1:8" ht="14.25">
      <c r="A114" s="73"/>
      <c r="B114" s="246"/>
      <c r="C114" s="310" t="s">
        <v>33</v>
      </c>
      <c r="D114" s="311">
        <v>1138300</v>
      </c>
      <c r="E114" s="174">
        <v>1098545</v>
      </c>
      <c r="F114" s="174">
        <v>1098545</v>
      </c>
      <c r="G114" s="99"/>
      <c r="H114" s="68">
        <f>E114/D114*100</f>
        <v>96.50751120091364</v>
      </c>
    </row>
    <row r="115" spans="1:8" ht="14.25">
      <c r="A115" s="73"/>
      <c r="B115" s="246"/>
      <c r="C115" s="108" t="s">
        <v>42</v>
      </c>
      <c r="D115" s="375">
        <v>844525</v>
      </c>
      <c r="E115" s="88">
        <v>826125</v>
      </c>
      <c r="F115" s="88">
        <v>826125</v>
      </c>
      <c r="G115" s="386"/>
      <c r="H115" s="90">
        <f>E115/D115*100</f>
        <v>97.82126047186289</v>
      </c>
    </row>
    <row r="116" spans="1:8" ht="14.25">
      <c r="A116" s="73"/>
      <c r="B116" s="246"/>
      <c r="C116" s="108" t="s">
        <v>43</v>
      </c>
      <c r="D116" s="375">
        <v>167400</v>
      </c>
      <c r="E116" s="88">
        <v>158120</v>
      </c>
      <c r="F116" s="88">
        <v>158120</v>
      </c>
      <c r="G116" s="386"/>
      <c r="H116" s="90">
        <f>E116/D116*100</f>
        <v>94.45639187574672</v>
      </c>
    </row>
    <row r="117" spans="1:8" ht="14.25">
      <c r="A117" s="73"/>
      <c r="B117" s="246"/>
      <c r="C117" s="75"/>
      <c r="D117" s="194"/>
      <c r="E117" s="67"/>
      <c r="F117" s="67"/>
      <c r="G117" s="363"/>
      <c r="H117" s="72"/>
    </row>
    <row r="118" spans="1:8" ht="28.5">
      <c r="A118" s="97"/>
      <c r="B118" s="225" t="s">
        <v>82</v>
      </c>
      <c r="C118" s="297" t="s">
        <v>83</v>
      </c>
      <c r="D118" s="215">
        <f>D119</f>
        <v>77600</v>
      </c>
      <c r="E118" s="215">
        <f>E119</f>
        <v>75300</v>
      </c>
      <c r="F118" s="215">
        <f>F119</f>
        <v>75300</v>
      </c>
      <c r="G118" s="389"/>
      <c r="H118" s="107">
        <f>E118/D118*100</f>
        <v>97.0360824742268</v>
      </c>
    </row>
    <row r="119" spans="1:8" ht="14.25">
      <c r="A119" s="73"/>
      <c r="B119" s="131"/>
      <c r="C119" s="390" t="s">
        <v>14</v>
      </c>
      <c r="D119" s="235">
        <v>77600</v>
      </c>
      <c r="E119" s="235">
        <v>75300</v>
      </c>
      <c r="F119" s="235">
        <v>75300</v>
      </c>
      <c r="G119" s="139"/>
      <c r="H119" s="68">
        <f>E119/D119*100</f>
        <v>97.0360824742268</v>
      </c>
    </row>
    <row r="120" spans="1:8" ht="15">
      <c r="A120" s="73"/>
      <c r="B120" s="123"/>
      <c r="C120" s="362"/>
      <c r="D120" s="67"/>
      <c r="E120" s="67"/>
      <c r="F120" s="67"/>
      <c r="G120" s="77"/>
      <c r="H120" s="379"/>
    </row>
    <row r="121" spans="1:8" ht="14.25">
      <c r="A121" s="73"/>
      <c r="B121" s="129">
        <v>80195</v>
      </c>
      <c r="C121" s="127" t="s">
        <v>26</v>
      </c>
      <c r="D121" s="67">
        <f>D122</f>
        <v>26000</v>
      </c>
      <c r="E121" s="215">
        <f>E122</f>
        <v>26100</v>
      </c>
      <c r="F121" s="215">
        <f>F122</f>
        <v>26100</v>
      </c>
      <c r="G121" s="140"/>
      <c r="H121" s="391">
        <f>E121/D121*100</f>
        <v>100.38461538461539</v>
      </c>
    </row>
    <row r="122" spans="1:8" ht="14.25">
      <c r="A122" s="73"/>
      <c r="B122" s="131"/>
      <c r="C122" s="310" t="s">
        <v>33</v>
      </c>
      <c r="D122" s="138">
        <v>26000</v>
      </c>
      <c r="E122" s="138">
        <v>26100</v>
      </c>
      <c r="F122" s="138">
        <v>26100</v>
      </c>
      <c r="G122" s="99"/>
      <c r="H122" s="68">
        <f>E122/D122*100</f>
        <v>100.38461538461539</v>
      </c>
    </row>
    <row r="123" spans="1:8" ht="14.25">
      <c r="A123" s="73"/>
      <c r="B123" s="131"/>
      <c r="C123" s="388" t="s">
        <v>42</v>
      </c>
      <c r="D123" s="88">
        <v>26000</v>
      </c>
      <c r="E123" s="88">
        <v>26100</v>
      </c>
      <c r="F123" s="88">
        <v>26100</v>
      </c>
      <c r="G123" s="386"/>
      <c r="H123" s="392">
        <f>E123/D123*100</f>
        <v>100.38461538461539</v>
      </c>
    </row>
    <row r="124" spans="1:8" ht="14.25">
      <c r="A124" s="73"/>
      <c r="B124" s="131"/>
      <c r="C124" s="362"/>
      <c r="D124" s="67"/>
      <c r="E124" s="67"/>
      <c r="F124" s="67"/>
      <c r="G124" s="363"/>
      <c r="H124" s="68"/>
    </row>
    <row r="125" spans="1:8" ht="15">
      <c r="A125" s="193">
        <v>9</v>
      </c>
      <c r="B125" s="128" t="s">
        <v>176</v>
      </c>
      <c r="C125" s="366" t="s">
        <v>177</v>
      </c>
      <c r="D125" s="80">
        <f>D126</f>
        <v>40000</v>
      </c>
      <c r="E125" s="80">
        <f>E126</f>
        <v>0</v>
      </c>
      <c r="F125" s="80"/>
      <c r="G125" s="367"/>
      <c r="H125" s="63">
        <f>E125/D125*100</f>
        <v>0</v>
      </c>
    </row>
    <row r="126" spans="1:8" ht="14.25">
      <c r="A126" s="73"/>
      <c r="B126" s="126" t="s">
        <v>269</v>
      </c>
      <c r="C126" s="362" t="s">
        <v>26</v>
      </c>
      <c r="D126" s="93">
        <f>D127</f>
        <v>40000</v>
      </c>
      <c r="E126" s="93">
        <v>0</v>
      </c>
      <c r="F126" s="93"/>
      <c r="G126" s="363"/>
      <c r="H126" s="68">
        <f>E126/D126*100</f>
        <v>0</v>
      </c>
    </row>
    <row r="127" spans="1:8" ht="14.25">
      <c r="A127" s="73"/>
      <c r="B127" s="131"/>
      <c r="C127" s="310" t="s">
        <v>33</v>
      </c>
      <c r="D127" s="67">
        <v>40000</v>
      </c>
      <c r="E127" s="67">
        <v>0</v>
      </c>
      <c r="F127" s="67"/>
      <c r="G127" s="363"/>
      <c r="H127" s="68">
        <f>E127/D127*100</f>
        <v>0</v>
      </c>
    </row>
    <row r="128" spans="1:8" ht="14.25">
      <c r="A128" s="73"/>
      <c r="B128" s="131"/>
      <c r="C128" s="388" t="s">
        <v>22</v>
      </c>
      <c r="D128" s="88">
        <v>40000</v>
      </c>
      <c r="E128" s="88">
        <v>0</v>
      </c>
      <c r="F128" s="88"/>
      <c r="G128" s="386"/>
      <c r="H128" s="90">
        <f>E128/D128*100</f>
        <v>0</v>
      </c>
    </row>
    <row r="129" spans="1:8" ht="15">
      <c r="A129" s="125"/>
      <c r="B129" s="126"/>
      <c r="C129" s="362"/>
      <c r="D129" s="67"/>
      <c r="E129" s="67"/>
      <c r="F129" s="67"/>
      <c r="G129" s="363"/>
      <c r="H129" s="365"/>
    </row>
    <row r="130" spans="1:8" ht="15">
      <c r="A130" s="178">
        <v>10</v>
      </c>
      <c r="B130" s="128">
        <v>851</v>
      </c>
      <c r="C130" s="366" t="s">
        <v>84</v>
      </c>
      <c r="D130" s="80">
        <f>D131</f>
        <v>583215</v>
      </c>
      <c r="E130" s="80">
        <f>E131</f>
        <v>723700</v>
      </c>
      <c r="F130" s="80"/>
      <c r="G130" s="81">
        <f>G131</f>
        <v>723700</v>
      </c>
      <c r="H130" s="83">
        <f>E130/D130*100</f>
        <v>124.08802928594088</v>
      </c>
    </row>
    <row r="131" spans="1:8" ht="61.5" customHeight="1">
      <c r="A131" s="73"/>
      <c r="B131" s="126">
        <v>85156</v>
      </c>
      <c r="C131" s="343" t="s">
        <v>270</v>
      </c>
      <c r="D131" s="93">
        <f>D132</f>
        <v>583215</v>
      </c>
      <c r="E131" s="93">
        <f>E132</f>
        <v>723700</v>
      </c>
      <c r="F131" s="93"/>
      <c r="G131" s="93">
        <f>G132</f>
        <v>723700</v>
      </c>
      <c r="H131" s="68">
        <f>E131/D131*100</f>
        <v>124.08802928594088</v>
      </c>
    </row>
    <row r="132" spans="1:8" ht="14.25">
      <c r="A132" s="73"/>
      <c r="B132" s="217"/>
      <c r="C132" s="75" t="s">
        <v>14</v>
      </c>
      <c r="D132" s="194">
        <v>583215</v>
      </c>
      <c r="E132" s="67">
        <v>723700</v>
      </c>
      <c r="F132" s="67"/>
      <c r="G132" s="67">
        <v>723700</v>
      </c>
      <c r="H132" s="72">
        <f>E132/D132*100</f>
        <v>124.08802928594088</v>
      </c>
    </row>
    <row r="133" spans="1:8" ht="31.5" customHeight="1">
      <c r="A133" s="73"/>
      <c r="B133" s="217"/>
      <c r="C133" s="370" t="s">
        <v>325</v>
      </c>
      <c r="D133" s="311">
        <v>583215</v>
      </c>
      <c r="E133" s="174">
        <v>723700</v>
      </c>
      <c r="F133" s="174"/>
      <c r="G133" s="174"/>
      <c r="H133" s="72">
        <f>E133/D133*100</f>
        <v>124.08802928594088</v>
      </c>
    </row>
    <row r="134" spans="1:8" ht="15">
      <c r="A134" s="125"/>
      <c r="B134" s="126"/>
      <c r="C134" s="75"/>
      <c r="D134" s="67"/>
      <c r="E134" s="67"/>
      <c r="F134" s="67"/>
      <c r="G134" s="67"/>
      <c r="H134" s="379"/>
    </row>
    <row r="135" spans="1:8" ht="15">
      <c r="A135" s="58">
        <v>11</v>
      </c>
      <c r="B135" s="128" t="s">
        <v>90</v>
      </c>
      <c r="C135" s="372" t="s">
        <v>91</v>
      </c>
      <c r="D135" s="80">
        <f>D136+D142+D148+D151</f>
        <v>1761855</v>
      </c>
      <c r="E135" s="80">
        <f>E136+E142+E148+E151</f>
        <v>2070428</v>
      </c>
      <c r="F135" s="80">
        <f>F136+F142+F148+F151</f>
        <v>2070428</v>
      </c>
      <c r="G135" s="81"/>
      <c r="H135" s="83">
        <f aca="true" t="shared" si="5" ref="H135:H140">E135/D135*100</f>
        <v>117.51409735761456</v>
      </c>
    </row>
    <row r="136" spans="1:8" ht="28.5">
      <c r="A136" s="73"/>
      <c r="B136" s="53" t="s">
        <v>271</v>
      </c>
      <c r="C136" s="315" t="s">
        <v>272</v>
      </c>
      <c r="D136" s="67">
        <f>D137</f>
        <v>1051764</v>
      </c>
      <c r="E136" s="67">
        <f>E137</f>
        <v>1157527</v>
      </c>
      <c r="F136" s="67">
        <f>F137</f>
        <v>1157527</v>
      </c>
      <c r="G136" s="95"/>
      <c r="H136" s="68">
        <f t="shared" si="5"/>
        <v>110.05577296808029</v>
      </c>
    </row>
    <row r="137" spans="1:8" s="5" customFormat="1" ht="14.25">
      <c r="A137" s="97"/>
      <c r="B137" s="239"/>
      <c r="C137" s="310" t="s">
        <v>33</v>
      </c>
      <c r="D137" s="174">
        <v>1051764</v>
      </c>
      <c r="E137" s="174">
        <v>1157527</v>
      </c>
      <c r="F137" s="174">
        <v>1157527</v>
      </c>
      <c r="G137" s="316"/>
      <c r="H137" s="68">
        <f t="shared" si="5"/>
        <v>110.05577296808029</v>
      </c>
    </row>
    <row r="138" spans="1:8" ht="14.25">
      <c r="A138" s="97"/>
      <c r="B138" s="123"/>
      <c r="C138" s="108" t="s">
        <v>42</v>
      </c>
      <c r="D138" s="67">
        <v>465669</v>
      </c>
      <c r="E138" s="67">
        <v>484000</v>
      </c>
      <c r="F138" s="67">
        <v>484000</v>
      </c>
      <c r="G138" s="95"/>
      <c r="H138" s="90">
        <f t="shared" si="5"/>
        <v>103.93648707558374</v>
      </c>
    </row>
    <row r="139" spans="1:8" ht="14.25">
      <c r="A139" s="97"/>
      <c r="B139" s="123"/>
      <c r="C139" s="108" t="s">
        <v>43</v>
      </c>
      <c r="D139" s="67">
        <v>88500</v>
      </c>
      <c r="E139" s="67">
        <v>92000</v>
      </c>
      <c r="F139" s="67">
        <v>92000</v>
      </c>
      <c r="G139" s="95"/>
      <c r="H139" s="90">
        <f t="shared" si="5"/>
        <v>103.954802259887</v>
      </c>
    </row>
    <row r="140" spans="1:8" ht="14.25">
      <c r="A140" s="97"/>
      <c r="B140" s="123"/>
      <c r="C140" s="108" t="s">
        <v>22</v>
      </c>
      <c r="D140" s="88">
        <v>242680</v>
      </c>
      <c r="E140" s="88">
        <v>289302</v>
      </c>
      <c r="F140" s="88">
        <v>289302</v>
      </c>
      <c r="G140" s="118"/>
      <c r="H140" s="90">
        <f t="shared" si="5"/>
        <v>119.21130707104007</v>
      </c>
    </row>
    <row r="141" spans="1:8" ht="14.25">
      <c r="A141" s="97"/>
      <c r="B141" s="123"/>
      <c r="C141" s="75"/>
      <c r="D141" s="67"/>
      <c r="E141" s="67"/>
      <c r="F141" s="67"/>
      <c r="G141" s="95"/>
      <c r="H141" s="72"/>
    </row>
    <row r="142" spans="1:8" ht="14.25">
      <c r="A142" s="73"/>
      <c r="B142" s="126" t="s">
        <v>273</v>
      </c>
      <c r="C142" s="127" t="s">
        <v>274</v>
      </c>
      <c r="D142" s="93">
        <f>D143</f>
        <v>689851</v>
      </c>
      <c r="E142" s="93">
        <f>E143</f>
        <v>892541</v>
      </c>
      <c r="F142" s="93">
        <f>F143</f>
        <v>892541</v>
      </c>
      <c r="G142" s="67"/>
      <c r="H142" s="107">
        <f>E142/D142*100</f>
        <v>129.38170706427908</v>
      </c>
    </row>
    <row r="143" spans="1:8" s="5" customFormat="1" ht="14.25">
      <c r="A143" s="73"/>
      <c r="B143" s="123"/>
      <c r="C143" s="310" t="s">
        <v>33</v>
      </c>
      <c r="D143" s="67">
        <v>689851</v>
      </c>
      <c r="E143" s="67">
        <v>892541</v>
      </c>
      <c r="F143" s="67">
        <v>892541</v>
      </c>
      <c r="G143" s="93"/>
      <c r="H143" s="68">
        <f>E143/D143*100</f>
        <v>129.38170706427908</v>
      </c>
    </row>
    <row r="144" spans="1:8" s="5" customFormat="1" ht="14.25">
      <c r="A144" s="73"/>
      <c r="B144" s="123"/>
      <c r="C144" s="108" t="s">
        <v>42</v>
      </c>
      <c r="D144" s="67">
        <v>45185</v>
      </c>
      <c r="E144" s="88">
        <v>79056</v>
      </c>
      <c r="F144" s="88">
        <v>79056</v>
      </c>
      <c r="G144" s="67"/>
      <c r="H144" s="68">
        <f>E144/D144*100</f>
        <v>174.96071705211907</v>
      </c>
    </row>
    <row r="145" spans="1:8" s="5" customFormat="1" ht="14.25">
      <c r="A145" s="73"/>
      <c r="B145" s="123"/>
      <c r="C145" s="108" t="s">
        <v>43</v>
      </c>
      <c r="D145" s="138">
        <v>8454</v>
      </c>
      <c r="E145" s="242">
        <v>14792</v>
      </c>
      <c r="F145" s="242">
        <v>14792</v>
      </c>
      <c r="G145" s="137"/>
      <c r="H145" s="68">
        <f>E145/D145*100</f>
        <v>174.9704281996688</v>
      </c>
    </row>
    <row r="146" spans="1:8" ht="14.25">
      <c r="A146" s="73"/>
      <c r="B146" s="123"/>
      <c r="C146" s="388" t="s">
        <v>22</v>
      </c>
      <c r="D146" s="88">
        <v>50500</v>
      </c>
      <c r="E146" s="88">
        <v>93407</v>
      </c>
      <c r="F146" s="88">
        <v>93407</v>
      </c>
      <c r="G146" s="118"/>
      <c r="H146" s="392">
        <f>E146/D146*100</f>
        <v>184.96435643564357</v>
      </c>
    </row>
    <row r="147" spans="1:8" ht="14.25">
      <c r="A147" s="73"/>
      <c r="B147" s="123"/>
      <c r="C147" s="75"/>
      <c r="D147" s="93"/>
      <c r="E147" s="93"/>
      <c r="F147" s="93"/>
      <c r="G147" s="114"/>
      <c r="H147" s="72"/>
    </row>
    <row r="148" spans="1:8" ht="28.5">
      <c r="A148" s="73"/>
      <c r="B148" s="225" t="s">
        <v>275</v>
      </c>
      <c r="C148" s="297" t="s">
        <v>83</v>
      </c>
      <c r="D148" s="93">
        <f>D149</f>
        <v>4400</v>
      </c>
      <c r="E148" s="93">
        <v>4400</v>
      </c>
      <c r="F148" s="93">
        <v>4400</v>
      </c>
      <c r="G148" s="114"/>
      <c r="H148" s="72">
        <f>E148/D148*100</f>
        <v>100</v>
      </c>
    </row>
    <row r="149" spans="1:8" ht="14.25">
      <c r="A149" s="73"/>
      <c r="B149" s="123"/>
      <c r="C149" s="364" t="s">
        <v>14</v>
      </c>
      <c r="D149" s="138">
        <v>4400</v>
      </c>
      <c r="E149" s="138">
        <v>4400</v>
      </c>
      <c r="F149" s="138">
        <v>4400</v>
      </c>
      <c r="G149" s="137"/>
      <c r="H149" s="68">
        <f>E149/D149*100</f>
        <v>100</v>
      </c>
    </row>
    <row r="150" spans="1:8" ht="14.25">
      <c r="A150" s="73"/>
      <c r="B150" s="123"/>
      <c r="C150" s="362"/>
      <c r="D150" s="67"/>
      <c r="E150" s="67"/>
      <c r="F150" s="67"/>
      <c r="G150" s="95"/>
      <c r="H150" s="72"/>
    </row>
    <row r="151" spans="1:8" ht="14.25">
      <c r="A151" s="73"/>
      <c r="B151" s="126" t="s">
        <v>108</v>
      </c>
      <c r="C151" s="127" t="s">
        <v>26</v>
      </c>
      <c r="D151" s="93">
        <f>D152</f>
        <v>15840</v>
      </c>
      <c r="E151" s="93">
        <f>E152</f>
        <v>15960</v>
      </c>
      <c r="F151" s="93">
        <f>F152</f>
        <v>15960</v>
      </c>
      <c r="G151" s="114"/>
      <c r="H151" s="107">
        <f>E151/D151*100</f>
        <v>100.75757575757575</v>
      </c>
    </row>
    <row r="152" spans="1:8" ht="14.25">
      <c r="A152" s="73"/>
      <c r="B152" s="123"/>
      <c r="C152" s="362" t="s">
        <v>14</v>
      </c>
      <c r="D152" s="67">
        <v>15840</v>
      </c>
      <c r="E152" s="67">
        <v>15960</v>
      </c>
      <c r="F152" s="67">
        <v>15960</v>
      </c>
      <c r="G152" s="95"/>
      <c r="H152" s="72">
        <f>E152/D152*100</f>
        <v>100.75757575757575</v>
      </c>
    </row>
    <row r="153" spans="1:8" ht="14.25">
      <c r="A153" s="125"/>
      <c r="B153" s="126"/>
      <c r="C153" s="127"/>
      <c r="D153" s="93"/>
      <c r="E153" s="93"/>
      <c r="F153" s="93"/>
      <c r="G153" s="114"/>
      <c r="H153" s="101"/>
    </row>
    <row r="154" spans="1:8" ht="30">
      <c r="A154" s="252">
        <v>12</v>
      </c>
      <c r="B154" s="171">
        <v>853</v>
      </c>
      <c r="C154" s="393" t="s">
        <v>109</v>
      </c>
      <c r="D154" s="80">
        <f>D155+D161+D166</f>
        <v>1098944</v>
      </c>
      <c r="E154" s="80">
        <f>E155+E161+E166</f>
        <v>1165463</v>
      </c>
      <c r="F154" s="80">
        <f>F155+F166</f>
        <v>1085663</v>
      </c>
      <c r="G154" s="81">
        <f>G155</f>
        <v>79800</v>
      </c>
      <c r="H154" s="63">
        <f>E154/D154*100</f>
        <v>106.05299269116533</v>
      </c>
    </row>
    <row r="155" spans="1:8" ht="28.5">
      <c r="A155" s="73"/>
      <c r="B155" s="126">
        <v>85321</v>
      </c>
      <c r="C155" s="343" t="s">
        <v>276</v>
      </c>
      <c r="D155" s="93">
        <f>D156</f>
        <v>78000</v>
      </c>
      <c r="E155" s="93">
        <f>E156</f>
        <v>79800</v>
      </c>
      <c r="F155" s="114"/>
      <c r="G155" s="114">
        <f>G156</f>
        <v>79800</v>
      </c>
      <c r="H155" s="107">
        <f aca="true" t="shared" si="6" ref="H155:H177">E155/D155*100</f>
        <v>102.30769230769229</v>
      </c>
    </row>
    <row r="156" spans="1:8" ht="14.25">
      <c r="A156" s="73"/>
      <c r="B156" s="217"/>
      <c r="C156" s="310" t="s">
        <v>33</v>
      </c>
      <c r="D156" s="235">
        <v>78000</v>
      </c>
      <c r="E156" s="138">
        <v>79800</v>
      </c>
      <c r="F156" s="99"/>
      <c r="G156" s="138">
        <v>79800</v>
      </c>
      <c r="H156" s="68">
        <f t="shared" si="6"/>
        <v>102.30769230769229</v>
      </c>
    </row>
    <row r="157" spans="1:8" ht="14.25">
      <c r="A157" s="73"/>
      <c r="B157" s="217"/>
      <c r="C157" s="108" t="s">
        <v>42</v>
      </c>
      <c r="D157" s="375">
        <v>62532</v>
      </c>
      <c r="E157" s="88">
        <v>64517</v>
      </c>
      <c r="F157" s="386"/>
      <c r="G157" s="88">
        <v>64517</v>
      </c>
      <c r="H157" s="90">
        <f t="shared" si="6"/>
        <v>103.17437472014328</v>
      </c>
    </row>
    <row r="158" spans="1:8" ht="14.25">
      <c r="A158" s="73"/>
      <c r="B158" s="217"/>
      <c r="C158" s="108" t="s">
        <v>43</v>
      </c>
      <c r="D158" s="375">
        <v>8107</v>
      </c>
      <c r="E158" s="88">
        <v>7820</v>
      </c>
      <c r="F158" s="386"/>
      <c r="G158" s="88">
        <v>7820</v>
      </c>
      <c r="H158" s="90">
        <f t="shared" si="6"/>
        <v>96.45984951276675</v>
      </c>
    </row>
    <row r="159" spans="1:8" ht="31.5" customHeight="1">
      <c r="A159" s="73"/>
      <c r="B159" s="123"/>
      <c r="C159" s="370" t="s">
        <v>325</v>
      </c>
      <c r="D159" s="194">
        <v>78000</v>
      </c>
      <c r="E159" s="67">
        <v>79800</v>
      </c>
      <c r="F159" s="363"/>
      <c r="G159" s="95"/>
      <c r="H159" s="72">
        <f t="shared" si="6"/>
        <v>102.30769230769229</v>
      </c>
    </row>
    <row r="160" spans="1:8" ht="14.25">
      <c r="A160" s="73"/>
      <c r="B160" s="246"/>
      <c r="C160" s="394"/>
      <c r="D160" s="67"/>
      <c r="E160" s="67"/>
      <c r="F160" s="363"/>
      <c r="G160" s="95"/>
      <c r="H160" s="90"/>
    </row>
    <row r="161" spans="1:8" ht="30.75" customHeight="1">
      <c r="A161" s="73"/>
      <c r="B161" s="126" t="s">
        <v>277</v>
      </c>
      <c r="C161" s="394" t="s">
        <v>278</v>
      </c>
      <c r="D161" s="93">
        <f>D162</f>
        <v>30200</v>
      </c>
      <c r="E161" s="93">
        <v>0</v>
      </c>
      <c r="F161" s="93"/>
      <c r="G161" s="95"/>
      <c r="H161" s="72">
        <f>G161/D161*100</f>
        <v>0</v>
      </c>
    </row>
    <row r="162" spans="1:8" ht="14.25">
      <c r="A162" s="73"/>
      <c r="B162" s="246"/>
      <c r="C162" s="310" t="s">
        <v>33</v>
      </c>
      <c r="D162" s="194">
        <v>30200</v>
      </c>
      <c r="E162" s="67">
        <v>0</v>
      </c>
      <c r="F162" s="363"/>
      <c r="G162" s="95"/>
      <c r="H162" s="72">
        <f>G162/D162*100</f>
        <v>0</v>
      </c>
    </row>
    <row r="163" spans="1:8" ht="14.25">
      <c r="A163" s="73"/>
      <c r="B163" s="246"/>
      <c r="C163" s="108" t="s">
        <v>42</v>
      </c>
      <c r="D163" s="375">
        <v>10000</v>
      </c>
      <c r="E163" s="88">
        <v>0</v>
      </c>
      <c r="F163" s="386"/>
      <c r="G163" s="118"/>
      <c r="H163" s="90">
        <f>G163/D163*100</f>
        <v>0</v>
      </c>
    </row>
    <row r="164" spans="1:8" s="5" customFormat="1" ht="14.25">
      <c r="A164" s="73"/>
      <c r="B164" s="131"/>
      <c r="C164" s="108" t="s">
        <v>43</v>
      </c>
      <c r="D164" s="375">
        <v>1989</v>
      </c>
      <c r="E164" s="88">
        <v>0</v>
      </c>
      <c r="F164" s="386"/>
      <c r="G164" s="118"/>
      <c r="H164" s="90">
        <f>G164/D164*100</f>
        <v>0</v>
      </c>
    </row>
    <row r="165" spans="1:8" ht="14.25">
      <c r="A165" s="125"/>
      <c r="B165" s="129"/>
      <c r="C165" s="75"/>
      <c r="D165" s="140"/>
      <c r="E165" s="93"/>
      <c r="F165" s="385"/>
      <c r="G165" s="114"/>
      <c r="H165" s="90"/>
    </row>
    <row r="166" spans="1:8" ht="14.25">
      <c r="A166" s="73"/>
      <c r="B166" s="126">
        <v>85333</v>
      </c>
      <c r="C166" s="364" t="s">
        <v>279</v>
      </c>
      <c r="D166" s="93">
        <f>D167+D170</f>
        <v>990744</v>
      </c>
      <c r="E166" s="93">
        <f>E167+E170</f>
        <v>1085663</v>
      </c>
      <c r="F166" s="93">
        <f>F167+F170</f>
        <v>1085663</v>
      </c>
      <c r="G166" s="114"/>
      <c r="H166" s="107">
        <f t="shared" si="6"/>
        <v>109.58057782837949</v>
      </c>
    </row>
    <row r="167" spans="1:8" ht="14.25">
      <c r="A167" s="73"/>
      <c r="B167" s="217"/>
      <c r="C167" s="310" t="s">
        <v>33</v>
      </c>
      <c r="D167" s="235">
        <v>982744</v>
      </c>
      <c r="E167" s="138">
        <v>995663</v>
      </c>
      <c r="F167" s="138">
        <v>995663</v>
      </c>
      <c r="G167" s="316"/>
      <c r="H167" s="68">
        <f t="shared" si="6"/>
        <v>101.31458446960755</v>
      </c>
    </row>
    <row r="168" spans="1:8" ht="14.25">
      <c r="A168" s="73"/>
      <c r="B168" s="217"/>
      <c r="C168" s="108" t="s">
        <v>42</v>
      </c>
      <c r="D168" s="375">
        <v>733438</v>
      </c>
      <c r="E168" s="88">
        <v>736236</v>
      </c>
      <c r="F168" s="88">
        <v>736236</v>
      </c>
      <c r="G168" s="118"/>
      <c r="H168" s="90">
        <f t="shared" si="6"/>
        <v>100.38149100537468</v>
      </c>
    </row>
    <row r="169" spans="1:8" ht="14.25">
      <c r="A169" s="73"/>
      <c r="B169" s="217"/>
      <c r="C169" s="108" t="s">
        <v>43</v>
      </c>
      <c r="D169" s="375">
        <v>146225</v>
      </c>
      <c r="E169" s="88">
        <v>151459</v>
      </c>
      <c r="F169" s="88">
        <v>151459</v>
      </c>
      <c r="G169" s="118"/>
      <c r="H169" s="90">
        <f t="shared" si="6"/>
        <v>103.57941528466405</v>
      </c>
    </row>
    <row r="170" spans="1:8" ht="14.25">
      <c r="A170" s="73"/>
      <c r="B170" s="217"/>
      <c r="C170" s="75" t="s">
        <v>23</v>
      </c>
      <c r="D170" s="194">
        <f>D171</f>
        <v>8000</v>
      </c>
      <c r="E170" s="67">
        <f>E171</f>
        <v>90000</v>
      </c>
      <c r="F170" s="67">
        <f>F171</f>
        <v>90000</v>
      </c>
      <c r="G170" s="95"/>
      <c r="H170" s="72">
        <f t="shared" si="6"/>
        <v>1125</v>
      </c>
    </row>
    <row r="171" spans="1:8" ht="14.25">
      <c r="A171" s="73"/>
      <c r="B171" s="217"/>
      <c r="C171" s="108" t="s">
        <v>38</v>
      </c>
      <c r="D171" s="375">
        <v>8000</v>
      </c>
      <c r="E171" s="88">
        <v>90000</v>
      </c>
      <c r="F171" s="88">
        <v>90000</v>
      </c>
      <c r="G171" s="118"/>
      <c r="H171" s="90">
        <f t="shared" si="6"/>
        <v>1125</v>
      </c>
    </row>
    <row r="172" spans="1:8" ht="14.25">
      <c r="A172" s="73"/>
      <c r="B172" s="225"/>
      <c r="C172" s="75"/>
      <c r="D172" s="194"/>
      <c r="E172" s="67"/>
      <c r="F172" s="95"/>
      <c r="G172" s="95"/>
      <c r="H172" s="90"/>
    </row>
    <row r="173" spans="1:8" ht="30">
      <c r="A173" s="110">
        <v>13</v>
      </c>
      <c r="B173" s="145" t="s">
        <v>111</v>
      </c>
      <c r="C173" s="146" t="s">
        <v>112</v>
      </c>
      <c r="D173" s="80">
        <f>D174+D181+D186+D191</f>
        <v>3180839</v>
      </c>
      <c r="E173" s="80">
        <f>E174+E181+E186+E191</f>
        <v>3103880</v>
      </c>
      <c r="F173" s="80">
        <f>F174+F181+F186+F191</f>
        <v>3103880</v>
      </c>
      <c r="G173" s="80"/>
      <c r="H173" s="63">
        <f t="shared" si="6"/>
        <v>97.58054400112674</v>
      </c>
    </row>
    <row r="174" spans="1:8" s="5" customFormat="1" ht="28.5">
      <c r="A174" s="73"/>
      <c r="B174" s="129">
        <v>85403</v>
      </c>
      <c r="C174" s="343" t="s">
        <v>280</v>
      </c>
      <c r="D174" s="93">
        <f>D175+D178</f>
        <v>1915939</v>
      </c>
      <c r="E174" s="93">
        <f>E175+E178</f>
        <v>1920045</v>
      </c>
      <c r="F174" s="93">
        <f>F175+F178</f>
        <v>1920045</v>
      </c>
      <c r="G174" s="114"/>
      <c r="H174" s="107">
        <f t="shared" si="6"/>
        <v>100.21430744924551</v>
      </c>
    </row>
    <row r="175" spans="1:8" s="5" customFormat="1" ht="14.25">
      <c r="A175" s="73"/>
      <c r="B175" s="246"/>
      <c r="C175" s="75" t="s">
        <v>33</v>
      </c>
      <c r="D175" s="194">
        <v>1915939</v>
      </c>
      <c r="E175" s="67">
        <v>1920045</v>
      </c>
      <c r="F175" s="67">
        <v>1920045</v>
      </c>
      <c r="G175" s="95"/>
      <c r="H175" s="72">
        <f t="shared" si="6"/>
        <v>100.21430744924551</v>
      </c>
    </row>
    <row r="176" spans="1:8" ht="14.25">
      <c r="A176" s="73"/>
      <c r="B176" s="246"/>
      <c r="C176" s="108" t="s">
        <v>42</v>
      </c>
      <c r="D176" s="375">
        <v>1113747</v>
      </c>
      <c r="E176" s="88">
        <v>1144420</v>
      </c>
      <c r="F176" s="88">
        <v>1144420</v>
      </c>
      <c r="G176" s="118"/>
      <c r="H176" s="90">
        <f t="shared" si="6"/>
        <v>102.75403659897624</v>
      </c>
    </row>
    <row r="177" spans="1:8" ht="14.25">
      <c r="A177" s="125"/>
      <c r="B177" s="129"/>
      <c r="C177" s="108" t="s">
        <v>43</v>
      </c>
      <c r="D177" s="375">
        <v>225700</v>
      </c>
      <c r="E177" s="88">
        <v>218090</v>
      </c>
      <c r="F177" s="88">
        <v>218090</v>
      </c>
      <c r="G177" s="118"/>
      <c r="H177" s="90">
        <f t="shared" si="6"/>
        <v>96.62826761187418</v>
      </c>
    </row>
    <row r="178" spans="1:8" ht="14.25">
      <c r="A178" s="73"/>
      <c r="B178" s="246"/>
      <c r="C178" s="75" t="s">
        <v>23</v>
      </c>
      <c r="D178" s="215">
        <f>D179</f>
        <v>0</v>
      </c>
      <c r="E178" s="215"/>
      <c r="F178" s="215"/>
      <c r="G178" s="95"/>
      <c r="H178" s="72"/>
    </row>
    <row r="179" spans="1:8" ht="14.25">
      <c r="A179" s="73"/>
      <c r="B179" s="246"/>
      <c r="C179" s="368" t="s">
        <v>31</v>
      </c>
      <c r="D179" s="375">
        <v>0</v>
      </c>
      <c r="E179" s="88"/>
      <c r="F179" s="88"/>
      <c r="G179" s="395"/>
      <c r="H179" s="90"/>
    </row>
    <row r="180" spans="1:8" ht="14.25">
      <c r="A180" s="73"/>
      <c r="B180" s="246"/>
      <c r="C180" s="371"/>
      <c r="D180" s="215"/>
      <c r="E180" s="93"/>
      <c r="F180" s="93"/>
      <c r="G180" s="233"/>
      <c r="H180" s="72"/>
    </row>
    <row r="181" spans="1:8" ht="28.5">
      <c r="A181" s="73"/>
      <c r="B181" s="266">
        <v>85406</v>
      </c>
      <c r="C181" s="297" t="s">
        <v>281</v>
      </c>
      <c r="D181" s="215">
        <f>D182</f>
        <v>676900</v>
      </c>
      <c r="E181" s="93">
        <f>E182</f>
        <v>645790</v>
      </c>
      <c r="F181" s="93">
        <f>F182</f>
        <v>645790</v>
      </c>
      <c r="G181" s="233"/>
      <c r="H181" s="107">
        <f aca="true" t="shared" si="7" ref="H181:H201">E181/D181*100</f>
        <v>95.40404786526814</v>
      </c>
    </row>
    <row r="182" spans="1:8" ht="14.25">
      <c r="A182" s="73"/>
      <c r="B182" s="131"/>
      <c r="C182" s="349" t="s">
        <v>33</v>
      </c>
      <c r="D182" s="174">
        <v>676900</v>
      </c>
      <c r="E182" s="174">
        <v>645790</v>
      </c>
      <c r="F182" s="174">
        <v>645790</v>
      </c>
      <c r="G182" s="243"/>
      <c r="H182" s="68">
        <f t="shared" si="7"/>
        <v>95.40404786526814</v>
      </c>
    </row>
    <row r="183" spans="1:8" ht="14.25">
      <c r="A183" s="73"/>
      <c r="B183" s="131"/>
      <c r="C183" s="388" t="s">
        <v>42</v>
      </c>
      <c r="D183" s="88">
        <v>475400</v>
      </c>
      <c r="E183" s="88">
        <v>458685</v>
      </c>
      <c r="F183" s="88">
        <v>458685</v>
      </c>
      <c r="G183" s="395"/>
      <c r="H183" s="90">
        <f t="shared" si="7"/>
        <v>96.48401346234749</v>
      </c>
    </row>
    <row r="184" spans="1:8" ht="14.25">
      <c r="A184" s="73"/>
      <c r="B184" s="123"/>
      <c r="C184" s="388" t="s">
        <v>43</v>
      </c>
      <c r="D184" s="88">
        <v>84800</v>
      </c>
      <c r="E184" s="88">
        <v>89795</v>
      </c>
      <c r="F184" s="88">
        <v>89795</v>
      </c>
      <c r="G184" s="395"/>
      <c r="H184" s="90">
        <f t="shared" si="7"/>
        <v>105.89033018867924</v>
      </c>
    </row>
    <row r="185" spans="1:8" ht="14.25">
      <c r="A185" s="73"/>
      <c r="B185" s="131"/>
      <c r="C185" s="362"/>
      <c r="D185" s="77"/>
      <c r="E185" s="67"/>
      <c r="F185" s="67"/>
      <c r="G185" s="120"/>
      <c r="H185" s="72"/>
    </row>
    <row r="186" spans="1:8" ht="14.25">
      <c r="A186" s="73"/>
      <c r="B186" s="129">
        <v>85410</v>
      </c>
      <c r="C186" s="364" t="s">
        <v>282</v>
      </c>
      <c r="D186" s="93">
        <f>D187</f>
        <v>560300</v>
      </c>
      <c r="E186" s="93">
        <f>E187</f>
        <v>510045</v>
      </c>
      <c r="F186" s="93">
        <f>F187</f>
        <v>510045</v>
      </c>
      <c r="G186" s="233"/>
      <c r="H186" s="107">
        <f t="shared" si="7"/>
        <v>91.03069784044263</v>
      </c>
    </row>
    <row r="187" spans="1:8" ht="14.25">
      <c r="A187" s="73"/>
      <c r="B187" s="246"/>
      <c r="C187" s="310" t="s">
        <v>33</v>
      </c>
      <c r="D187" s="311">
        <v>560300</v>
      </c>
      <c r="E187" s="174">
        <v>510045</v>
      </c>
      <c r="F187" s="174">
        <v>510045</v>
      </c>
      <c r="G187" s="243"/>
      <c r="H187" s="68">
        <f t="shared" si="7"/>
        <v>91.03069784044263</v>
      </c>
    </row>
    <row r="188" spans="1:8" ht="14.25">
      <c r="A188" s="73"/>
      <c r="B188" s="246"/>
      <c r="C188" s="108" t="s">
        <v>42</v>
      </c>
      <c r="D188" s="375">
        <v>383400</v>
      </c>
      <c r="E188" s="88">
        <v>331725</v>
      </c>
      <c r="F188" s="88">
        <v>331725</v>
      </c>
      <c r="G188" s="395"/>
      <c r="H188" s="90">
        <f t="shared" si="7"/>
        <v>86.52190923317684</v>
      </c>
    </row>
    <row r="189" spans="1:8" ht="14.25">
      <c r="A189" s="73"/>
      <c r="B189" s="123"/>
      <c r="C189" s="368" t="s">
        <v>43</v>
      </c>
      <c r="D189" s="204">
        <v>63900</v>
      </c>
      <c r="E189" s="143">
        <v>65280</v>
      </c>
      <c r="F189" s="143">
        <v>65280</v>
      </c>
      <c r="G189" s="205"/>
      <c r="H189" s="90">
        <f t="shared" si="7"/>
        <v>102.15962441314555</v>
      </c>
    </row>
    <row r="190" spans="1:8" ht="14.25">
      <c r="A190" s="73"/>
      <c r="B190" s="246"/>
      <c r="C190" s="127"/>
      <c r="D190" s="67"/>
      <c r="E190" s="93"/>
      <c r="F190" s="93"/>
      <c r="G190" s="233"/>
      <c r="H190" s="90"/>
    </row>
    <row r="191" spans="1:8" ht="28.5">
      <c r="A191" s="73"/>
      <c r="B191" s="129" t="s">
        <v>283</v>
      </c>
      <c r="C191" s="370" t="s">
        <v>83</v>
      </c>
      <c r="D191" s="93">
        <f>D192</f>
        <v>27700</v>
      </c>
      <c r="E191" s="93">
        <f>E192</f>
        <v>28000</v>
      </c>
      <c r="F191" s="93">
        <f>F192</f>
        <v>28000</v>
      </c>
      <c r="G191" s="233"/>
      <c r="H191" s="107">
        <f t="shared" si="7"/>
        <v>101.08303249097472</v>
      </c>
    </row>
    <row r="192" spans="1:8" ht="14.25">
      <c r="A192" s="73"/>
      <c r="B192" s="131"/>
      <c r="C192" s="364" t="s">
        <v>14</v>
      </c>
      <c r="D192" s="138">
        <v>27700</v>
      </c>
      <c r="E192" s="138">
        <v>28000</v>
      </c>
      <c r="F192" s="138">
        <v>28000</v>
      </c>
      <c r="G192" s="243"/>
      <c r="H192" s="68">
        <f t="shared" si="7"/>
        <v>101.08303249097472</v>
      </c>
    </row>
    <row r="193" spans="1:8" ht="14.25">
      <c r="A193" s="73"/>
      <c r="B193" s="131"/>
      <c r="C193" s="362"/>
      <c r="D193" s="67"/>
      <c r="E193" s="67"/>
      <c r="F193" s="67"/>
      <c r="G193" s="120"/>
      <c r="H193" s="72"/>
    </row>
    <row r="194" spans="1:8" ht="30">
      <c r="A194" s="110">
        <v>14</v>
      </c>
      <c r="B194" s="145" t="s">
        <v>127</v>
      </c>
      <c r="C194" s="396" t="s">
        <v>128</v>
      </c>
      <c r="D194" s="61">
        <f>D195+D199+D203</f>
        <v>3035822</v>
      </c>
      <c r="E194" s="61">
        <f>E195+E199+E203</f>
        <v>2634872</v>
      </c>
      <c r="F194" s="61">
        <f>F195+F199+F203</f>
        <v>2634872</v>
      </c>
      <c r="G194" s="372"/>
      <c r="H194" s="83">
        <f t="shared" si="7"/>
        <v>86.79270392005856</v>
      </c>
    </row>
    <row r="195" spans="1:8" s="5" customFormat="1" ht="28.5">
      <c r="A195" s="73"/>
      <c r="B195" s="126">
        <v>92110</v>
      </c>
      <c r="C195" s="255" t="s">
        <v>284</v>
      </c>
      <c r="D195" s="93">
        <f>D196</f>
        <v>167950</v>
      </c>
      <c r="E195" s="93">
        <v>157000</v>
      </c>
      <c r="F195" s="93">
        <v>157000</v>
      </c>
      <c r="G195" s="127"/>
      <c r="H195" s="101">
        <f t="shared" si="7"/>
        <v>93.48020244120275</v>
      </c>
    </row>
    <row r="196" spans="1:8" s="5" customFormat="1" ht="14.25">
      <c r="A196" s="73"/>
      <c r="B196" s="123"/>
      <c r="C196" s="310" t="s">
        <v>33</v>
      </c>
      <c r="D196" s="138">
        <f>D197</f>
        <v>167950</v>
      </c>
      <c r="E196" s="235">
        <v>157000</v>
      </c>
      <c r="F196" s="235">
        <v>157000</v>
      </c>
      <c r="G196" s="364"/>
      <c r="H196" s="68">
        <f t="shared" si="7"/>
        <v>93.48020244120275</v>
      </c>
    </row>
    <row r="197" spans="1:8" ht="14.25">
      <c r="A197" s="73"/>
      <c r="B197" s="123"/>
      <c r="C197" s="108" t="s">
        <v>22</v>
      </c>
      <c r="D197" s="88">
        <v>167950</v>
      </c>
      <c r="E197" s="375">
        <v>157000</v>
      </c>
      <c r="F197" s="375">
        <v>157000</v>
      </c>
      <c r="G197" s="388"/>
      <c r="H197" s="90">
        <f t="shared" si="7"/>
        <v>93.48020244120275</v>
      </c>
    </row>
    <row r="198" spans="1:8" ht="14.25">
      <c r="A198" s="73"/>
      <c r="B198" s="123"/>
      <c r="C198" s="362"/>
      <c r="D198" s="77"/>
      <c r="E198" s="77"/>
      <c r="F198" s="77"/>
      <c r="G198" s="362"/>
      <c r="H198" s="72"/>
    </row>
    <row r="199" spans="1:8" ht="14.25">
      <c r="A199" s="73"/>
      <c r="B199" s="126">
        <v>92113</v>
      </c>
      <c r="C199" s="106" t="s">
        <v>285</v>
      </c>
      <c r="D199" s="93">
        <f>D200</f>
        <v>1250000</v>
      </c>
      <c r="E199" s="93">
        <f>E200</f>
        <v>1150000</v>
      </c>
      <c r="F199" s="93">
        <f>F200</f>
        <v>1150000</v>
      </c>
      <c r="G199" s="127"/>
      <c r="H199" s="101">
        <f t="shared" si="7"/>
        <v>92</v>
      </c>
    </row>
    <row r="200" spans="1:8" ht="14.25">
      <c r="A200" s="73"/>
      <c r="B200" s="123"/>
      <c r="C200" s="310" t="s">
        <v>33</v>
      </c>
      <c r="D200" s="138">
        <f>D201</f>
        <v>1250000</v>
      </c>
      <c r="E200" s="138">
        <v>1150000</v>
      </c>
      <c r="F200" s="138">
        <v>1150000</v>
      </c>
      <c r="G200" s="364"/>
      <c r="H200" s="68">
        <f t="shared" si="7"/>
        <v>92</v>
      </c>
    </row>
    <row r="201" spans="1:8" ht="14.25">
      <c r="A201" s="73"/>
      <c r="B201" s="123"/>
      <c r="C201" s="108" t="s">
        <v>22</v>
      </c>
      <c r="D201" s="88">
        <v>1250000</v>
      </c>
      <c r="E201" s="88">
        <v>1150000</v>
      </c>
      <c r="F201" s="88">
        <v>1150000</v>
      </c>
      <c r="G201" s="388"/>
      <c r="H201" s="90">
        <f t="shared" si="7"/>
        <v>92</v>
      </c>
    </row>
    <row r="202" spans="1:8" ht="14.25">
      <c r="A202" s="125"/>
      <c r="B202" s="126"/>
      <c r="C202" s="362"/>
      <c r="D202" s="77"/>
      <c r="E202" s="67"/>
      <c r="F202" s="67"/>
      <c r="G202" s="362"/>
      <c r="H202" s="72"/>
    </row>
    <row r="203" spans="1:8" ht="14.25">
      <c r="A203" s="73"/>
      <c r="B203" s="126">
        <v>92116</v>
      </c>
      <c r="C203" s="106" t="s">
        <v>286</v>
      </c>
      <c r="D203" s="93">
        <f>D204</f>
        <v>1617872</v>
      </c>
      <c r="E203" s="93">
        <f>E204</f>
        <v>1327872</v>
      </c>
      <c r="F203" s="93">
        <f>F204</f>
        <v>1327872</v>
      </c>
      <c r="G203" s="127"/>
      <c r="H203" s="107">
        <f>E203/D203*100</f>
        <v>82.07521979489107</v>
      </c>
    </row>
    <row r="204" spans="1:8" ht="14.25">
      <c r="A204" s="73"/>
      <c r="B204" s="123"/>
      <c r="C204" s="310" t="s">
        <v>33</v>
      </c>
      <c r="D204" s="138">
        <v>1617872</v>
      </c>
      <c r="E204" s="174">
        <f>E205</f>
        <v>1327872</v>
      </c>
      <c r="F204" s="174">
        <f>F205</f>
        <v>1327872</v>
      </c>
      <c r="G204" s="364"/>
      <c r="H204" s="68">
        <f>E204/D204*100</f>
        <v>82.07521979489107</v>
      </c>
    </row>
    <row r="205" spans="1:8" ht="14.25">
      <c r="A205" s="73"/>
      <c r="B205" s="217"/>
      <c r="C205" s="108" t="s">
        <v>22</v>
      </c>
      <c r="D205" s="88">
        <v>1617872</v>
      </c>
      <c r="E205" s="88">
        <v>1327872</v>
      </c>
      <c r="F205" s="88">
        <v>1327872</v>
      </c>
      <c r="G205" s="388"/>
      <c r="H205" s="90">
        <f>E205/D205*100</f>
        <v>82.07521979489107</v>
      </c>
    </row>
    <row r="206" spans="1:8" ht="16.5" customHeight="1">
      <c r="A206" s="397"/>
      <c r="B206" s="398"/>
      <c r="C206" s="399"/>
      <c r="D206" s="400"/>
      <c r="E206" s="400"/>
      <c r="F206" s="400"/>
      <c r="G206" s="401"/>
      <c r="H206" s="402"/>
    </row>
    <row r="207" spans="3:8" ht="15" customHeight="1" hidden="1">
      <c r="C207" s="364" t="s">
        <v>23</v>
      </c>
      <c r="D207" s="469" t="e">
        <f>D18+D35+D57+D63+D92+D105+#REF!+D170+D178+#REF!+#REF!</f>
        <v>#REF!</v>
      </c>
      <c r="E207" s="469" t="e">
        <f>E18+E35+E57+E63+E92+E105+#REF!+E170+E178+#REF!+#REF!</f>
        <v>#REF!</v>
      </c>
      <c r="F207" s="469" t="e">
        <f>F18+F35+F57+F63+F92+F105+#REF!+F170+F178+#REF!+#REF!</f>
        <v>#REF!</v>
      </c>
      <c r="G207" s="469">
        <f>G35+G57</f>
        <v>19500</v>
      </c>
      <c r="H207" s="470"/>
    </row>
    <row r="208" spans="3:8" ht="15" customHeight="1">
      <c r="C208" s="100"/>
      <c r="D208" s="471"/>
      <c r="E208" s="471"/>
      <c r="F208" s="471"/>
      <c r="G208" s="471"/>
      <c r="H208" s="472"/>
    </row>
    <row r="209" spans="3:8" ht="15" customHeight="1">
      <c r="C209" s="100"/>
      <c r="D209" s="471"/>
      <c r="E209" s="471"/>
      <c r="F209" s="471"/>
      <c r="G209" s="471"/>
      <c r="H209" s="472"/>
    </row>
    <row r="210" spans="3:8" ht="15" customHeight="1">
      <c r="C210" s="100"/>
      <c r="D210" s="471"/>
      <c r="E210" s="471"/>
      <c r="F210" s="471"/>
      <c r="G210" s="471"/>
      <c r="H210" s="472"/>
    </row>
    <row r="211" spans="3:8" ht="15" customHeight="1">
      <c r="C211" s="100"/>
      <c r="D211" s="471"/>
      <c r="E211" s="471"/>
      <c r="F211" s="471"/>
      <c r="G211" s="471"/>
      <c r="H211" s="472"/>
    </row>
    <row r="212" spans="3:8" ht="15" customHeight="1">
      <c r="C212" s="100"/>
      <c r="D212" s="471"/>
      <c r="E212" s="471"/>
      <c r="F212" s="471"/>
      <c r="G212" s="471"/>
      <c r="H212" s="472"/>
    </row>
    <row r="213" spans="3:8" ht="15" customHeight="1">
      <c r="C213" s="100"/>
      <c r="D213" s="471"/>
      <c r="E213" s="471"/>
      <c r="F213" s="471"/>
      <c r="G213" s="471"/>
      <c r="H213" s="472"/>
    </row>
    <row r="214" spans="3:8" ht="15" customHeight="1">
      <c r="C214" s="100"/>
      <c r="D214" s="471"/>
      <c r="E214" s="471"/>
      <c r="F214" s="471"/>
      <c r="G214" s="471"/>
      <c r="H214" s="472"/>
    </row>
    <row r="215" spans="3:8" ht="15" customHeight="1">
      <c r="C215" s="100"/>
      <c r="D215" s="471"/>
      <c r="E215" s="471"/>
      <c r="F215" s="471"/>
      <c r="G215" s="471"/>
      <c r="H215" s="472"/>
    </row>
    <row r="216" spans="3:8" ht="15" customHeight="1">
      <c r="C216" s="100"/>
      <c r="D216" s="471"/>
      <c r="E216" s="471"/>
      <c r="F216" s="471"/>
      <c r="G216" s="471"/>
      <c r="H216" s="472"/>
    </row>
    <row r="217" spans="3:8" ht="15" customHeight="1">
      <c r="C217" s="100"/>
      <c r="D217" s="471"/>
      <c r="E217" s="471"/>
      <c r="F217" s="471"/>
      <c r="G217" s="471"/>
      <c r="H217" s="472"/>
    </row>
    <row r="218" spans="3:8" ht="15" customHeight="1">
      <c r="C218" s="100"/>
      <c r="D218" s="471"/>
      <c r="E218" s="471"/>
      <c r="F218" s="471"/>
      <c r="G218" s="471"/>
      <c r="H218" s="472"/>
    </row>
    <row r="219" spans="3:8" ht="15" customHeight="1">
      <c r="C219" s="100"/>
      <c r="D219" s="471"/>
      <c r="E219" s="471"/>
      <c r="F219" s="471"/>
      <c r="G219" s="471"/>
      <c r="H219" s="472"/>
    </row>
    <row r="220" spans="3:8" ht="15" customHeight="1">
      <c r="C220" s="100"/>
      <c r="D220" s="471"/>
      <c r="E220" s="471"/>
      <c r="F220" s="471"/>
      <c r="G220" s="471"/>
      <c r="H220" s="472"/>
    </row>
    <row r="221" spans="3:8" ht="15" customHeight="1">
      <c r="C221" s="100"/>
      <c r="D221" s="471"/>
      <c r="E221" s="471"/>
      <c r="F221" s="471"/>
      <c r="G221" s="471"/>
      <c r="H221" s="472"/>
    </row>
    <row r="222" spans="3:8" ht="15" customHeight="1">
      <c r="C222" s="100"/>
      <c r="D222" s="471"/>
      <c r="E222" s="471"/>
      <c r="F222" s="471"/>
      <c r="G222" s="471"/>
      <c r="H222" s="472"/>
    </row>
    <row r="223" spans="3:8" ht="15" customHeight="1">
      <c r="C223" s="100"/>
      <c r="D223" s="471"/>
      <c r="E223" s="471"/>
      <c r="F223" s="471"/>
      <c r="G223" s="471"/>
      <c r="H223" s="472"/>
    </row>
    <row r="224" spans="2:8" ht="15" customHeight="1">
      <c r="B224" s="246"/>
      <c r="C224" s="100"/>
      <c r="D224" s="471"/>
      <c r="E224" s="471"/>
      <c r="F224" s="471"/>
      <c r="G224" s="471"/>
      <c r="H224" s="472"/>
    </row>
    <row r="225" spans="4:8" ht="14.25">
      <c r="D225" s="3"/>
      <c r="E225" s="3"/>
      <c r="F225" s="3"/>
      <c r="H225" s="6"/>
    </row>
    <row r="226" spans="4:8" ht="14.25">
      <c r="D226" s="3"/>
      <c r="E226" s="3"/>
      <c r="F226" s="3"/>
      <c r="H226" s="6"/>
    </row>
    <row r="227" spans="4:8" ht="14.25">
      <c r="D227" s="3"/>
      <c r="E227" s="27"/>
      <c r="F227" s="3"/>
      <c r="H227" s="6"/>
    </row>
    <row r="228" spans="4:8" ht="14.25">
      <c r="D228" s="3"/>
      <c r="E228" s="3"/>
      <c r="F228" s="3"/>
      <c r="H228" s="6"/>
    </row>
    <row r="229" spans="4:8" ht="14.25">
      <c r="D229" s="3"/>
      <c r="E229" s="3"/>
      <c r="H229" s="6"/>
    </row>
    <row r="230" spans="4:8" ht="14.25">
      <c r="D230" s="3"/>
      <c r="H230" s="6"/>
    </row>
    <row r="231" ht="14.25">
      <c r="H231" s="6"/>
    </row>
    <row r="232" ht="14.25">
      <c r="H232" s="6"/>
    </row>
    <row r="233" ht="14.25">
      <c r="H233" s="6"/>
    </row>
    <row r="234" ht="14.25">
      <c r="H234" s="6"/>
    </row>
    <row r="235" ht="14.25">
      <c r="H235" s="6"/>
    </row>
    <row r="236" ht="14.25">
      <c r="H236" s="6"/>
    </row>
    <row r="237" ht="14.25">
      <c r="H237" s="6"/>
    </row>
    <row r="238" ht="14.25">
      <c r="H238" s="6"/>
    </row>
    <row r="239" ht="14.25">
      <c r="H239" s="6"/>
    </row>
    <row r="240" ht="14.25">
      <c r="H240" s="6"/>
    </row>
    <row r="241" ht="14.25">
      <c r="H241" s="6"/>
    </row>
    <row r="242" ht="14.25">
      <c r="H242" s="6"/>
    </row>
    <row r="243" ht="14.25">
      <c r="H243" s="6"/>
    </row>
    <row r="244" ht="14.25">
      <c r="H244" s="6"/>
    </row>
    <row r="245" ht="14.25">
      <c r="H245" s="6"/>
    </row>
    <row r="246" ht="14.25">
      <c r="H246" s="6"/>
    </row>
    <row r="247" ht="14.25">
      <c r="H247" s="6"/>
    </row>
    <row r="248" ht="14.25">
      <c r="H248" s="6"/>
    </row>
    <row r="249" ht="14.25">
      <c r="H249" s="6"/>
    </row>
    <row r="250" ht="14.25">
      <c r="H250" s="6"/>
    </row>
    <row r="251" ht="14.25">
      <c r="H251" s="6"/>
    </row>
    <row r="252" ht="14.25">
      <c r="H252" s="6"/>
    </row>
    <row r="253" ht="14.25">
      <c r="H253" s="6"/>
    </row>
    <row r="254" ht="14.25">
      <c r="H254" s="6"/>
    </row>
    <row r="255" ht="14.25">
      <c r="H255" s="6"/>
    </row>
    <row r="256" ht="14.25">
      <c r="H256" s="6"/>
    </row>
    <row r="257" ht="14.25">
      <c r="H257" s="6"/>
    </row>
    <row r="258" ht="14.25">
      <c r="H258" s="6"/>
    </row>
    <row r="259" ht="14.25">
      <c r="H259" s="6"/>
    </row>
    <row r="260" ht="14.25">
      <c r="H260" s="6"/>
    </row>
    <row r="261" ht="14.25">
      <c r="H261" s="6"/>
    </row>
    <row r="262" ht="14.25">
      <c r="H262" s="6"/>
    </row>
    <row r="263" ht="14.25">
      <c r="H263" s="6"/>
    </row>
    <row r="264" ht="14.25">
      <c r="H264" s="6"/>
    </row>
    <row r="265" ht="14.25">
      <c r="H265" s="6"/>
    </row>
  </sheetData>
  <mergeCells count="10">
    <mergeCell ref="A2:H2"/>
    <mergeCell ref="G1:H1"/>
    <mergeCell ref="B4:B8"/>
    <mergeCell ref="C4:C8"/>
    <mergeCell ref="D4:D8"/>
    <mergeCell ref="E4:E8"/>
    <mergeCell ref="F4:G4"/>
    <mergeCell ref="H4:H8"/>
    <mergeCell ref="F5:F8"/>
    <mergeCell ref="G5:G8"/>
  </mergeCells>
  <printOptions/>
  <pageMargins left="0.984251968503937" right="0.5905511811023623" top="0.984251968503937" bottom="0.984251968503937" header="0.5118110236220472" footer="0.5118110236220472"/>
  <pageSetup firstPageNumber="20" useFirstPageNumber="1" horizontalDpi="600" verticalDpi="600" orientation="portrait" paperSize="9" scale="87" r:id="rId1"/>
  <headerFooter alignWithMargins="0">
    <oddFooter>&amp;C&amp;P</oddFooter>
  </headerFooter>
  <rowBreaks count="1" manualBreakCount="1">
    <brk id="1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view="pageBreakPreview" zoomScale="60" zoomScaleNormal="60" workbookViewId="0" topLeftCell="A1">
      <selection activeCell="D39" sqref="D39"/>
    </sheetView>
  </sheetViews>
  <sheetFormatPr defaultColWidth="9.00390625" defaultRowHeight="12.75"/>
  <cols>
    <col min="1" max="1" width="5.875" style="0" customWidth="1"/>
    <col min="2" max="2" width="8.875" style="24" customWidth="1"/>
    <col min="3" max="3" width="45.00390625" style="0" customWidth="1"/>
    <col min="4" max="4" width="22.75390625" style="0" customWidth="1"/>
    <col min="5" max="5" width="21.75390625" style="0" customWidth="1"/>
    <col min="6" max="6" width="11.625" style="25" customWidth="1"/>
    <col min="7" max="7" width="11.125" style="0" hidden="1" customWidth="1"/>
  </cols>
  <sheetData>
    <row r="1" spans="1:6" ht="15">
      <c r="A1" s="1"/>
      <c r="B1" s="246"/>
      <c r="C1" s="403"/>
      <c r="D1" s="1"/>
      <c r="E1" s="480" t="s">
        <v>334</v>
      </c>
      <c r="F1" s="480"/>
    </row>
    <row r="2" spans="1:6" ht="15">
      <c r="A2" s="1"/>
      <c r="B2" s="246"/>
      <c r="C2" s="403"/>
      <c r="D2" s="1"/>
      <c r="E2" s="1"/>
      <c r="F2" s="1"/>
    </row>
    <row r="3" spans="1:6" ht="18">
      <c r="A3" s="489" t="s">
        <v>333</v>
      </c>
      <c r="B3" s="489"/>
      <c r="C3" s="489"/>
      <c r="D3" s="489"/>
      <c r="E3" s="489"/>
      <c r="F3" s="489"/>
    </row>
    <row r="4" spans="1:6" ht="15">
      <c r="A4" s="1"/>
      <c r="B4" s="2"/>
      <c r="C4" s="404"/>
      <c r="D4" s="1"/>
      <c r="E4" s="1"/>
      <c r="F4" s="45" t="s">
        <v>1</v>
      </c>
    </row>
    <row r="5" spans="1:6" ht="15">
      <c r="A5" s="493" t="s">
        <v>2</v>
      </c>
      <c r="B5" s="405" t="s">
        <v>137</v>
      </c>
      <c r="C5" s="493" t="s">
        <v>304</v>
      </c>
      <c r="D5" s="271" t="s">
        <v>138</v>
      </c>
      <c r="E5" s="271" t="s">
        <v>139</v>
      </c>
      <c r="F5" s="406" t="s">
        <v>140</v>
      </c>
    </row>
    <row r="6" spans="1:6" ht="15" customHeight="1">
      <c r="A6" s="494"/>
      <c r="B6" s="256" t="s">
        <v>141</v>
      </c>
      <c r="C6" s="494"/>
      <c r="D6" s="275" t="s">
        <v>287</v>
      </c>
      <c r="E6" s="275" t="s">
        <v>288</v>
      </c>
      <c r="F6" s="275" t="s">
        <v>142</v>
      </c>
    </row>
    <row r="7" spans="1:15" ht="14.25">
      <c r="A7" s="277">
        <v>1</v>
      </c>
      <c r="B7" s="407" t="s">
        <v>143</v>
      </c>
      <c r="C7" s="408">
        <v>3</v>
      </c>
      <c r="D7" s="409">
        <v>4</v>
      </c>
      <c r="E7" s="409">
        <v>5</v>
      </c>
      <c r="F7" s="303" t="s">
        <v>188</v>
      </c>
      <c r="H7" s="39"/>
      <c r="I7" s="39"/>
      <c r="J7" s="39"/>
      <c r="K7" s="39"/>
      <c r="L7" s="39"/>
      <c r="M7" s="39"/>
      <c r="N7" s="39"/>
      <c r="O7" s="39"/>
    </row>
    <row r="8" spans="1:15" s="10" customFormat="1" ht="15">
      <c r="A8" s="280"/>
      <c r="B8" s="410"/>
      <c r="C8" s="411" t="s">
        <v>9</v>
      </c>
      <c r="D8" s="412">
        <f>D9+D11+D13+D20+D25+D31+D33+D39+D56+D59+D64+D66+D74+D83+D77</f>
        <v>76878980</v>
      </c>
      <c r="E8" s="412">
        <f>E9+E11+E13+E20+E25+E31+E33+E39+E56+E59+E64+E66+E74+E83+E77</f>
        <v>83223519</v>
      </c>
      <c r="F8" s="413">
        <f aca="true" t="shared" si="0" ref="F8:F28">(E8/D8)*100</f>
        <v>108.25263160359309</v>
      </c>
      <c r="H8" s="40"/>
      <c r="I8" s="40"/>
      <c r="J8" s="40"/>
      <c r="K8" s="40"/>
      <c r="L8" s="40"/>
      <c r="M8" s="40"/>
      <c r="N8" s="40"/>
      <c r="O8" s="40"/>
    </row>
    <row r="9" spans="1:15" s="11" customFormat="1" ht="15">
      <c r="A9" s="285">
        <v>1</v>
      </c>
      <c r="B9" s="414" t="s">
        <v>10</v>
      </c>
      <c r="C9" s="285" t="s">
        <v>189</v>
      </c>
      <c r="D9" s="80">
        <f>D10</f>
        <v>25000</v>
      </c>
      <c r="E9" s="80">
        <f>E10</f>
        <v>0</v>
      </c>
      <c r="F9" s="293">
        <f t="shared" si="0"/>
        <v>0</v>
      </c>
      <c r="H9" s="41"/>
      <c r="I9" s="41"/>
      <c r="J9" s="41"/>
      <c r="K9" s="41"/>
      <c r="L9" s="41"/>
      <c r="M9" s="41"/>
      <c r="N9" s="41"/>
      <c r="O9" s="41"/>
    </row>
    <row r="10" spans="1:15" ht="57.75" customHeight="1">
      <c r="A10" s="125"/>
      <c r="B10" s="415" t="s">
        <v>190</v>
      </c>
      <c r="C10" s="416" t="s">
        <v>191</v>
      </c>
      <c r="D10" s="93">
        <v>25000</v>
      </c>
      <c r="E10" s="93">
        <v>0</v>
      </c>
      <c r="F10" s="417">
        <f t="shared" si="0"/>
        <v>0</v>
      </c>
      <c r="H10" s="39"/>
      <c r="I10" s="39"/>
      <c r="J10" s="39"/>
      <c r="K10" s="39"/>
      <c r="L10" s="39"/>
      <c r="M10" s="39"/>
      <c r="N10" s="39"/>
      <c r="O10" s="39"/>
    </row>
    <row r="11" spans="1:15" s="11" customFormat="1" ht="15">
      <c r="A11" s="337">
        <v>2</v>
      </c>
      <c r="B11" s="299" t="s">
        <v>192</v>
      </c>
      <c r="C11" s="58" t="s">
        <v>27</v>
      </c>
      <c r="D11" s="80">
        <f>D12</f>
        <v>210000</v>
      </c>
      <c r="E11" s="80">
        <f>E12</f>
        <v>0</v>
      </c>
      <c r="F11" s="287">
        <f t="shared" si="0"/>
        <v>0</v>
      </c>
      <c r="H11" s="41"/>
      <c r="I11" s="41"/>
      <c r="J11" s="41"/>
      <c r="K11" s="41"/>
      <c r="L11" s="41"/>
      <c r="M11" s="41"/>
      <c r="N11" s="41"/>
      <c r="O11" s="41"/>
    </row>
    <row r="12" spans="1:15" ht="15">
      <c r="A12" s="308"/>
      <c r="B12" s="342" t="s">
        <v>153</v>
      </c>
      <c r="C12" s="234" t="s">
        <v>154</v>
      </c>
      <c r="D12" s="138">
        <v>210000</v>
      </c>
      <c r="E12" s="138">
        <v>0</v>
      </c>
      <c r="F12" s="418">
        <f t="shared" si="0"/>
        <v>0</v>
      </c>
      <c r="H12" s="39"/>
      <c r="I12" s="39"/>
      <c r="J12" s="39"/>
      <c r="K12" s="39"/>
      <c r="L12" s="39"/>
      <c r="M12" s="39"/>
      <c r="N12" s="39"/>
      <c r="O12" s="39"/>
    </row>
    <row r="13" spans="1:15" s="11" customFormat="1" ht="15">
      <c r="A13" s="285">
        <v>3</v>
      </c>
      <c r="B13" s="286">
        <v>700</v>
      </c>
      <c r="C13" s="419" t="s">
        <v>34</v>
      </c>
      <c r="D13" s="80">
        <f>D14+D15+D16+D17+D18+D19</f>
        <v>1722800</v>
      </c>
      <c r="E13" s="80">
        <f>E14+E15+E16+E17+E18+E19</f>
        <v>1940000</v>
      </c>
      <c r="F13" s="293">
        <f t="shared" si="0"/>
        <v>112.60738332946367</v>
      </c>
      <c r="H13" s="41"/>
      <c r="I13" s="41"/>
      <c r="J13" s="41"/>
      <c r="K13" s="41"/>
      <c r="L13" s="41"/>
      <c r="M13" s="41"/>
      <c r="N13" s="41"/>
      <c r="O13" s="41"/>
    </row>
    <row r="14" spans="1:15" ht="28.5">
      <c r="A14" s="313"/>
      <c r="B14" s="420" t="s">
        <v>193</v>
      </c>
      <c r="C14" s="348" t="s">
        <v>194</v>
      </c>
      <c r="D14" s="316">
        <v>515000</v>
      </c>
      <c r="E14" s="174">
        <v>500000</v>
      </c>
      <c r="F14" s="312">
        <f t="shared" si="0"/>
        <v>97.0873786407767</v>
      </c>
      <c r="H14" s="39"/>
      <c r="I14" s="39"/>
      <c r="J14" s="39"/>
      <c r="K14" s="39"/>
      <c r="L14" s="39"/>
      <c r="M14" s="39"/>
      <c r="N14" s="39"/>
      <c r="O14" s="39"/>
    </row>
    <row r="15" spans="1:6" ht="15">
      <c r="A15" s="294"/>
      <c r="B15" s="421" t="s">
        <v>153</v>
      </c>
      <c r="C15" s="349" t="s">
        <v>195</v>
      </c>
      <c r="D15" s="137">
        <v>35000</v>
      </c>
      <c r="E15" s="138">
        <v>80000</v>
      </c>
      <c r="F15" s="292">
        <f t="shared" si="0"/>
        <v>228.57142857142856</v>
      </c>
    </row>
    <row r="16" spans="1:6" ht="85.5" customHeight="1">
      <c r="A16" s="294"/>
      <c r="B16" s="329" t="s">
        <v>172</v>
      </c>
      <c r="C16" s="422" t="s">
        <v>173</v>
      </c>
      <c r="D16" s="137">
        <v>211800</v>
      </c>
      <c r="E16" s="138">
        <v>170000</v>
      </c>
      <c r="F16" s="292">
        <f t="shared" si="0"/>
        <v>80.26440037771482</v>
      </c>
    </row>
    <row r="17" spans="1:6" ht="46.5" customHeight="1">
      <c r="A17" s="294"/>
      <c r="B17" s="295" t="s">
        <v>196</v>
      </c>
      <c r="C17" s="228" t="s">
        <v>197</v>
      </c>
      <c r="D17" s="137">
        <v>55000</v>
      </c>
      <c r="E17" s="138">
        <v>40000</v>
      </c>
      <c r="F17" s="292">
        <f t="shared" si="0"/>
        <v>72.72727272727273</v>
      </c>
    </row>
    <row r="18" spans="1:6" ht="42.75">
      <c r="A18" s="294"/>
      <c r="B18" s="295" t="s">
        <v>198</v>
      </c>
      <c r="C18" s="228" t="s">
        <v>199</v>
      </c>
      <c r="D18" s="137">
        <v>900000</v>
      </c>
      <c r="E18" s="138">
        <v>1150000</v>
      </c>
      <c r="F18" s="292">
        <f t="shared" si="0"/>
        <v>127.77777777777777</v>
      </c>
    </row>
    <row r="19" spans="1:6" ht="28.5">
      <c r="A19" s="294"/>
      <c r="B19" s="329" t="s">
        <v>200</v>
      </c>
      <c r="C19" s="228" t="s">
        <v>201</v>
      </c>
      <c r="D19" s="137">
        <v>6000</v>
      </c>
      <c r="E19" s="138">
        <v>0</v>
      </c>
      <c r="F19" s="292">
        <f t="shared" si="0"/>
        <v>0</v>
      </c>
    </row>
    <row r="20" spans="1:6" s="11" customFormat="1" ht="15">
      <c r="A20" s="271">
        <v>4</v>
      </c>
      <c r="B20" s="414">
        <v>710</v>
      </c>
      <c r="C20" s="193" t="s">
        <v>148</v>
      </c>
      <c r="D20" s="331">
        <f>D22+D23+D24+D21</f>
        <v>19500</v>
      </c>
      <c r="E20" s="331">
        <f>E22+E23+E24+E21</f>
        <v>7900</v>
      </c>
      <c r="F20" s="332">
        <f t="shared" si="0"/>
        <v>40.51282051282051</v>
      </c>
    </row>
    <row r="21" spans="1:8" s="11" customFormat="1" ht="15">
      <c r="A21" s="490"/>
      <c r="B21" s="423" t="s">
        <v>174</v>
      </c>
      <c r="C21" s="325" t="s">
        <v>175</v>
      </c>
      <c r="D21" s="424">
        <v>3000</v>
      </c>
      <c r="E21" s="425"/>
      <c r="F21" s="426"/>
      <c r="G21" s="42"/>
      <c r="H21" s="42"/>
    </row>
    <row r="22" spans="1:6" ht="14.25">
      <c r="A22" s="491"/>
      <c r="B22" s="427" t="s">
        <v>151</v>
      </c>
      <c r="C22" s="364" t="s">
        <v>152</v>
      </c>
      <c r="D22" s="137">
        <v>1700</v>
      </c>
      <c r="E22" s="137">
        <v>1900</v>
      </c>
      <c r="F22" s="292">
        <f t="shared" si="0"/>
        <v>111.76470588235294</v>
      </c>
    </row>
    <row r="23" spans="1:6" ht="14.25">
      <c r="A23" s="491"/>
      <c r="B23" s="427" t="s">
        <v>155</v>
      </c>
      <c r="C23" s="364" t="s">
        <v>156</v>
      </c>
      <c r="D23" s="243">
        <v>6000</v>
      </c>
      <c r="E23" s="243">
        <v>6000</v>
      </c>
      <c r="F23" s="292">
        <f t="shared" si="0"/>
        <v>100</v>
      </c>
    </row>
    <row r="24" spans="1:6" ht="56.25" customHeight="1">
      <c r="A24" s="492"/>
      <c r="B24" s="354" t="s">
        <v>202</v>
      </c>
      <c r="C24" s="428" t="s">
        <v>203</v>
      </c>
      <c r="D24" s="233">
        <v>8800</v>
      </c>
      <c r="E24" s="233">
        <v>0</v>
      </c>
      <c r="F24" s="298">
        <f t="shared" si="0"/>
        <v>0</v>
      </c>
    </row>
    <row r="25" spans="1:6" s="11" customFormat="1" ht="15.75" customHeight="1">
      <c r="A25" s="285">
        <v>5</v>
      </c>
      <c r="B25" s="306">
        <v>750</v>
      </c>
      <c r="C25" s="254" t="s">
        <v>47</v>
      </c>
      <c r="D25" s="61">
        <f>D26+D27+D28+D29+D30</f>
        <v>406541</v>
      </c>
      <c r="E25" s="61">
        <f>E26+E27+E28+E29+E30</f>
        <v>410816</v>
      </c>
      <c r="F25" s="327">
        <f t="shared" si="0"/>
        <v>101.05155445576214</v>
      </c>
    </row>
    <row r="26" spans="1:6" ht="57" customHeight="1">
      <c r="A26" s="302"/>
      <c r="B26" s="295" t="s">
        <v>204</v>
      </c>
      <c r="C26" s="429" t="s">
        <v>205</v>
      </c>
      <c r="D26" s="235">
        <v>6000</v>
      </c>
      <c r="E26" s="138">
        <v>6000</v>
      </c>
      <c r="F26" s="292">
        <f t="shared" si="0"/>
        <v>100</v>
      </c>
    </row>
    <row r="27" spans="1:6" ht="15.75" customHeight="1">
      <c r="A27" s="302"/>
      <c r="B27" s="329" t="s">
        <v>153</v>
      </c>
      <c r="C27" s="228" t="s">
        <v>154</v>
      </c>
      <c r="D27" s="235">
        <v>40000</v>
      </c>
      <c r="E27" s="138">
        <v>42000</v>
      </c>
      <c r="F27" s="292">
        <f t="shared" si="0"/>
        <v>105</v>
      </c>
    </row>
    <row r="28" spans="1:6" ht="15">
      <c r="A28" s="302"/>
      <c r="B28" s="329" t="s">
        <v>155</v>
      </c>
      <c r="C28" s="349" t="s">
        <v>156</v>
      </c>
      <c r="D28" s="235">
        <v>2000</v>
      </c>
      <c r="E28" s="138">
        <v>2000</v>
      </c>
      <c r="F28" s="292">
        <f t="shared" si="0"/>
        <v>100</v>
      </c>
    </row>
    <row r="29" spans="1:6" ht="62.25" customHeight="1">
      <c r="A29" s="302"/>
      <c r="B29" s="295" t="s">
        <v>206</v>
      </c>
      <c r="C29" s="422" t="s">
        <v>207</v>
      </c>
      <c r="D29" s="235">
        <v>349541</v>
      </c>
      <c r="E29" s="138">
        <v>349923</v>
      </c>
      <c r="F29" s="292">
        <f>(E29/D29)*100</f>
        <v>100.10928617815935</v>
      </c>
    </row>
    <row r="30" spans="1:6" ht="43.5" customHeight="1">
      <c r="A30" s="305"/>
      <c r="B30" s="296" t="s">
        <v>146</v>
      </c>
      <c r="C30" s="416" t="s">
        <v>164</v>
      </c>
      <c r="D30" s="215">
        <v>9000</v>
      </c>
      <c r="E30" s="93">
        <v>10893</v>
      </c>
      <c r="F30" s="298">
        <f>(E30/D30)*100</f>
        <v>121.03333333333333</v>
      </c>
    </row>
    <row r="31" spans="1:6" s="11" customFormat="1" ht="45">
      <c r="A31" s="318">
        <v>6</v>
      </c>
      <c r="B31" s="430" t="s">
        <v>208</v>
      </c>
      <c r="C31" s="431" t="s">
        <v>54</v>
      </c>
      <c r="D31" s="432">
        <f>D32</f>
        <v>127838</v>
      </c>
      <c r="E31" s="80">
        <f>E32</f>
        <v>7922</v>
      </c>
      <c r="F31" s="293">
        <f>(E31/D31)*100</f>
        <v>6.196905458470877</v>
      </c>
    </row>
    <row r="32" spans="1:6" ht="60.75" customHeight="1">
      <c r="A32" s="433"/>
      <c r="B32" s="434" t="s">
        <v>206</v>
      </c>
      <c r="C32" s="435" t="s">
        <v>207</v>
      </c>
      <c r="D32" s="168">
        <v>127838</v>
      </c>
      <c r="E32" s="67">
        <v>7922</v>
      </c>
      <c r="F32" s="351">
        <f>(E32/D32)*100</f>
        <v>6.196905458470877</v>
      </c>
    </row>
    <row r="33" spans="1:6" s="11" customFormat="1" ht="30">
      <c r="A33" s="436">
        <v>7</v>
      </c>
      <c r="B33" s="345">
        <v>754</v>
      </c>
      <c r="C33" s="437" t="s">
        <v>163</v>
      </c>
      <c r="D33" s="61">
        <f>D34+D36+D37+D38+D35</f>
        <v>60100</v>
      </c>
      <c r="E33" s="61">
        <f>E34+E36+E37+E38+E35</f>
        <v>47500</v>
      </c>
      <c r="F33" s="327">
        <f>(E33/D33)*100</f>
        <v>79.03494176372712</v>
      </c>
    </row>
    <row r="34" spans="1:6" ht="28.5">
      <c r="A34" s="313"/>
      <c r="B34" s="420" t="s">
        <v>209</v>
      </c>
      <c r="C34" s="438" t="s">
        <v>210</v>
      </c>
      <c r="D34" s="174">
        <v>45000</v>
      </c>
      <c r="E34" s="138">
        <v>45000</v>
      </c>
      <c r="F34" s="292">
        <f aca="true" t="shared" si="1" ref="F34:F62">(E34/D34)*100</f>
        <v>100</v>
      </c>
    </row>
    <row r="35" spans="1:6" ht="15">
      <c r="A35" s="294"/>
      <c r="B35" s="295" t="s">
        <v>302</v>
      </c>
      <c r="C35" s="439" t="s">
        <v>303</v>
      </c>
      <c r="D35" s="138">
        <v>2400</v>
      </c>
      <c r="E35" s="138">
        <v>0</v>
      </c>
      <c r="F35" s="292">
        <f t="shared" si="1"/>
        <v>0</v>
      </c>
    </row>
    <row r="36" spans="1:6" ht="15">
      <c r="A36" s="294"/>
      <c r="B36" s="303" t="s">
        <v>151</v>
      </c>
      <c r="C36" s="390" t="s">
        <v>152</v>
      </c>
      <c r="D36" s="138">
        <v>500</v>
      </c>
      <c r="E36" s="138">
        <v>300</v>
      </c>
      <c r="F36" s="292">
        <f t="shared" si="1"/>
        <v>60</v>
      </c>
    </row>
    <row r="37" spans="1:6" ht="57" customHeight="1">
      <c r="A37" s="294"/>
      <c r="B37" s="295" t="s">
        <v>206</v>
      </c>
      <c r="C37" s="440" t="s">
        <v>207</v>
      </c>
      <c r="D37" s="138">
        <v>2200</v>
      </c>
      <c r="E37" s="138">
        <v>2200</v>
      </c>
      <c r="F37" s="292">
        <f t="shared" si="1"/>
        <v>100</v>
      </c>
    </row>
    <row r="38" spans="1:6" ht="60.75" customHeight="1">
      <c r="A38" s="294"/>
      <c r="B38" s="296" t="s">
        <v>211</v>
      </c>
      <c r="C38" s="440" t="s">
        <v>212</v>
      </c>
      <c r="D38" s="138">
        <v>10000</v>
      </c>
      <c r="E38" s="138">
        <v>0</v>
      </c>
      <c r="F38" s="292">
        <f t="shared" si="1"/>
        <v>0</v>
      </c>
    </row>
    <row r="39" spans="1:6" s="11" customFormat="1" ht="60">
      <c r="A39" s="318">
        <v>8</v>
      </c>
      <c r="B39" s="319">
        <v>756</v>
      </c>
      <c r="C39" s="441" t="s">
        <v>165</v>
      </c>
      <c r="D39" s="80">
        <f>D40+D41+D42+D43+D44+D45+D46+D47+D48+D49+D50+D51+D52+D53+D54+D55</f>
        <v>44579421</v>
      </c>
      <c r="E39" s="80">
        <f>E40+E41+E42+E43+E44+E45+E46+E47+E48+E49+E50+E51+E52+E53+E54+E55</f>
        <v>48328378</v>
      </c>
      <c r="F39" s="293">
        <f t="shared" si="1"/>
        <v>108.40961348511009</v>
      </c>
    </row>
    <row r="40" spans="1:6" ht="15">
      <c r="A40" s="302"/>
      <c r="B40" s="442" t="s">
        <v>166</v>
      </c>
      <c r="C40" s="310" t="s">
        <v>167</v>
      </c>
      <c r="D40" s="174">
        <v>23591250</v>
      </c>
      <c r="E40" s="174">
        <v>28145028</v>
      </c>
      <c r="F40" s="292">
        <f t="shared" si="1"/>
        <v>119.30282625973614</v>
      </c>
    </row>
    <row r="41" spans="1:6" ht="15">
      <c r="A41" s="302"/>
      <c r="B41" s="443" t="s">
        <v>168</v>
      </c>
      <c r="C41" s="349" t="s">
        <v>169</v>
      </c>
      <c r="D41" s="138">
        <v>750000</v>
      </c>
      <c r="E41" s="138">
        <v>800000</v>
      </c>
      <c r="F41" s="292">
        <f t="shared" si="1"/>
        <v>106.66666666666667</v>
      </c>
    </row>
    <row r="42" spans="1:6" ht="15">
      <c r="A42" s="302"/>
      <c r="B42" s="443" t="s">
        <v>213</v>
      </c>
      <c r="C42" s="349" t="s">
        <v>214</v>
      </c>
      <c r="D42" s="138">
        <v>15687000</v>
      </c>
      <c r="E42" s="138">
        <v>14750000</v>
      </c>
      <c r="F42" s="292">
        <f t="shared" si="1"/>
        <v>94.02690125581692</v>
      </c>
    </row>
    <row r="43" spans="1:6" ht="15">
      <c r="A43" s="302"/>
      <c r="B43" s="443" t="s">
        <v>215</v>
      </c>
      <c r="C43" s="349" t="s">
        <v>216</v>
      </c>
      <c r="D43" s="138">
        <v>85000</v>
      </c>
      <c r="E43" s="138">
        <v>86000</v>
      </c>
      <c r="F43" s="292">
        <f t="shared" si="1"/>
        <v>101.17647058823529</v>
      </c>
    </row>
    <row r="44" spans="1:6" ht="15">
      <c r="A44" s="302"/>
      <c r="B44" s="443" t="s">
        <v>217</v>
      </c>
      <c r="C44" s="390" t="s">
        <v>218</v>
      </c>
      <c r="D44" s="444">
        <v>720</v>
      </c>
      <c r="E44" s="444">
        <v>730</v>
      </c>
      <c r="F44" s="445">
        <f t="shared" si="1"/>
        <v>101.38888888888889</v>
      </c>
    </row>
    <row r="45" spans="1:6" ht="15">
      <c r="A45" s="302"/>
      <c r="B45" s="443" t="s">
        <v>219</v>
      </c>
      <c r="C45" s="349" t="s">
        <v>220</v>
      </c>
      <c r="D45" s="138">
        <v>790000</v>
      </c>
      <c r="E45" s="138">
        <v>800000</v>
      </c>
      <c r="F45" s="292">
        <f t="shared" si="1"/>
        <v>101.26582278481013</v>
      </c>
    </row>
    <row r="46" spans="1:6" ht="44.25" customHeight="1">
      <c r="A46" s="302"/>
      <c r="B46" s="446" t="s">
        <v>221</v>
      </c>
      <c r="C46" s="422" t="s">
        <v>222</v>
      </c>
      <c r="D46" s="138">
        <v>300000</v>
      </c>
      <c r="E46" s="138">
        <v>310000</v>
      </c>
      <c r="F46" s="292">
        <f t="shared" si="1"/>
        <v>103.33333333333334</v>
      </c>
    </row>
    <row r="47" spans="1:6" ht="15">
      <c r="A47" s="302"/>
      <c r="B47" s="421" t="s">
        <v>223</v>
      </c>
      <c r="C47" s="349" t="s">
        <v>224</v>
      </c>
      <c r="D47" s="138">
        <v>240000</v>
      </c>
      <c r="E47" s="138">
        <v>50000</v>
      </c>
      <c r="F47" s="292">
        <f t="shared" si="1"/>
        <v>20.833333333333336</v>
      </c>
    </row>
    <row r="48" spans="1:6" ht="15">
      <c r="A48" s="302"/>
      <c r="B48" s="303" t="s">
        <v>225</v>
      </c>
      <c r="C48" s="349" t="s">
        <v>226</v>
      </c>
      <c r="D48" s="138">
        <v>26000</v>
      </c>
      <c r="E48" s="138">
        <v>27000</v>
      </c>
      <c r="F48" s="292">
        <f t="shared" si="1"/>
        <v>103.84615384615385</v>
      </c>
    </row>
    <row r="49" spans="1:6" ht="15">
      <c r="A49" s="302"/>
      <c r="B49" s="443" t="s">
        <v>149</v>
      </c>
      <c r="C49" s="349" t="s">
        <v>150</v>
      </c>
      <c r="D49" s="138">
        <v>940000</v>
      </c>
      <c r="E49" s="138">
        <v>1046000</v>
      </c>
      <c r="F49" s="292">
        <f t="shared" si="1"/>
        <v>111.27659574468085</v>
      </c>
    </row>
    <row r="50" spans="1:6" ht="15">
      <c r="A50" s="302"/>
      <c r="B50" s="443" t="s">
        <v>227</v>
      </c>
      <c r="C50" s="349" t="s">
        <v>228</v>
      </c>
      <c r="D50" s="235">
        <v>95000</v>
      </c>
      <c r="E50" s="235">
        <v>95000</v>
      </c>
      <c r="F50" s="292">
        <f t="shared" si="1"/>
        <v>100</v>
      </c>
    </row>
    <row r="51" spans="1:6" ht="42.75">
      <c r="A51" s="447"/>
      <c r="B51" s="342" t="s">
        <v>204</v>
      </c>
      <c r="C51" s="422" t="s">
        <v>205</v>
      </c>
      <c r="D51" s="138">
        <v>7000</v>
      </c>
      <c r="E51" s="138">
        <v>251200</v>
      </c>
      <c r="F51" s="445">
        <f t="shared" si="1"/>
        <v>3588.5714285714284</v>
      </c>
    </row>
    <row r="52" spans="1:6" ht="15">
      <c r="A52" s="302"/>
      <c r="B52" s="443" t="s">
        <v>229</v>
      </c>
      <c r="C52" s="349" t="s">
        <v>230</v>
      </c>
      <c r="D52" s="138">
        <v>1500000</v>
      </c>
      <c r="E52" s="138">
        <v>1600000</v>
      </c>
      <c r="F52" s="292">
        <f t="shared" si="1"/>
        <v>106.66666666666667</v>
      </c>
    </row>
    <row r="53" spans="1:6" ht="15">
      <c r="A53" s="302"/>
      <c r="B53" s="443" t="s">
        <v>231</v>
      </c>
      <c r="C53" s="349" t="s">
        <v>232</v>
      </c>
      <c r="D53" s="138">
        <v>2000</v>
      </c>
      <c r="E53" s="138">
        <v>2000</v>
      </c>
      <c r="F53" s="292">
        <f t="shared" si="1"/>
        <v>100</v>
      </c>
    </row>
    <row r="54" spans="1:6" ht="28.5">
      <c r="A54" s="302"/>
      <c r="B54" s="329" t="s">
        <v>200</v>
      </c>
      <c r="C54" s="234" t="s">
        <v>201</v>
      </c>
      <c r="D54" s="138">
        <v>158300</v>
      </c>
      <c r="E54" s="138">
        <v>160000</v>
      </c>
      <c r="F54" s="292">
        <f t="shared" si="1"/>
        <v>101.0739102969046</v>
      </c>
    </row>
    <row r="55" spans="1:6" ht="28.5">
      <c r="A55" s="305"/>
      <c r="B55" s="296" t="s">
        <v>301</v>
      </c>
      <c r="C55" s="297" t="s">
        <v>305</v>
      </c>
      <c r="D55" s="238">
        <v>407151</v>
      </c>
      <c r="E55" s="138">
        <v>205420</v>
      </c>
      <c r="F55" s="298">
        <f t="shared" si="1"/>
        <v>50.45302602719875</v>
      </c>
    </row>
    <row r="56" spans="1:6" s="11" customFormat="1" ht="15">
      <c r="A56" s="285">
        <v>9</v>
      </c>
      <c r="B56" s="286">
        <v>758</v>
      </c>
      <c r="C56" s="448" t="s">
        <v>233</v>
      </c>
      <c r="D56" s="80">
        <f>D57+D58</f>
        <v>17379452</v>
      </c>
      <c r="E56" s="80">
        <f>E57+E58</f>
        <v>18209974</v>
      </c>
      <c r="F56" s="293">
        <f t="shared" si="1"/>
        <v>104.77875827154965</v>
      </c>
    </row>
    <row r="57" spans="1:6" ht="15">
      <c r="A57" s="302"/>
      <c r="B57" s="442" t="s">
        <v>151</v>
      </c>
      <c r="C57" s="449" t="s">
        <v>152</v>
      </c>
      <c r="D57" s="174">
        <v>110000</v>
      </c>
      <c r="E57" s="174">
        <v>100000</v>
      </c>
      <c r="F57" s="312">
        <f t="shared" si="1"/>
        <v>90.9090909090909</v>
      </c>
    </row>
    <row r="58" spans="1:6" ht="15">
      <c r="A58" s="305"/>
      <c r="B58" s="278" t="s">
        <v>170</v>
      </c>
      <c r="C58" s="328" t="s">
        <v>171</v>
      </c>
      <c r="D58" s="93">
        <v>17269452</v>
      </c>
      <c r="E58" s="93">
        <v>18109974</v>
      </c>
      <c r="F58" s="298">
        <f t="shared" si="1"/>
        <v>104.86710290517614</v>
      </c>
    </row>
    <row r="59" spans="1:6" s="11" customFormat="1" ht="15">
      <c r="A59" s="285">
        <v>10</v>
      </c>
      <c r="B59" s="450" t="s">
        <v>234</v>
      </c>
      <c r="C59" s="244" t="s">
        <v>73</v>
      </c>
      <c r="D59" s="80">
        <f>D60+D61+D62+D63</f>
        <v>1640579</v>
      </c>
      <c r="E59" s="80">
        <f>E60+E61+E62+E63</f>
        <v>1774900</v>
      </c>
      <c r="F59" s="293">
        <f t="shared" si="1"/>
        <v>108.18741432140726</v>
      </c>
    </row>
    <row r="60" spans="1:6" ht="86.25" customHeight="1">
      <c r="A60" s="313"/>
      <c r="B60" s="420" t="s">
        <v>172</v>
      </c>
      <c r="C60" s="451" t="s">
        <v>173</v>
      </c>
      <c r="D60" s="311">
        <v>18600</v>
      </c>
      <c r="E60" s="174">
        <v>17300</v>
      </c>
      <c r="F60" s="292">
        <f t="shared" si="1"/>
        <v>93.01075268817203</v>
      </c>
    </row>
    <row r="61" spans="1:6" ht="15">
      <c r="A61" s="294"/>
      <c r="B61" s="295" t="s">
        <v>174</v>
      </c>
      <c r="C61" s="349" t="s">
        <v>175</v>
      </c>
      <c r="D61" s="235">
        <v>1568785</v>
      </c>
      <c r="E61" s="138">
        <v>1721600</v>
      </c>
      <c r="F61" s="292">
        <f t="shared" si="1"/>
        <v>109.74097789053312</v>
      </c>
    </row>
    <row r="62" spans="1:6" ht="15">
      <c r="A62" s="294"/>
      <c r="B62" s="295" t="s">
        <v>151</v>
      </c>
      <c r="C62" s="228" t="s">
        <v>152</v>
      </c>
      <c r="D62" s="235">
        <v>34800</v>
      </c>
      <c r="E62" s="138">
        <v>36000</v>
      </c>
      <c r="F62" s="292">
        <f t="shared" si="1"/>
        <v>103.44827586206897</v>
      </c>
    </row>
    <row r="63" spans="1:6" ht="45" customHeight="1">
      <c r="A63" s="460"/>
      <c r="B63" s="296" t="s">
        <v>235</v>
      </c>
      <c r="C63" s="428" t="s">
        <v>236</v>
      </c>
      <c r="D63" s="93">
        <v>18394</v>
      </c>
      <c r="E63" s="93">
        <v>0</v>
      </c>
      <c r="F63" s="298">
        <f>(E63/D63)*100</f>
        <v>0</v>
      </c>
    </row>
    <row r="64" spans="1:6" s="11" customFormat="1" ht="15">
      <c r="A64" s="275">
        <v>11</v>
      </c>
      <c r="B64" s="306">
        <v>851</v>
      </c>
      <c r="C64" s="452" t="s">
        <v>84</v>
      </c>
      <c r="D64" s="61">
        <f>D65</f>
        <v>700000</v>
      </c>
      <c r="E64" s="61">
        <f>E65</f>
        <v>700000</v>
      </c>
      <c r="F64" s="327">
        <f>(E64/D64)*100</f>
        <v>100</v>
      </c>
    </row>
    <row r="65" spans="1:6" ht="28.5">
      <c r="A65" s="433"/>
      <c r="B65" s="461" t="s">
        <v>237</v>
      </c>
      <c r="C65" s="370" t="s">
        <v>238</v>
      </c>
      <c r="D65" s="168">
        <v>700000</v>
      </c>
      <c r="E65" s="67">
        <v>700000</v>
      </c>
      <c r="F65" s="462">
        <f aca="true" t="shared" si="2" ref="F65:F75">(E65/D65)*100</f>
        <v>100</v>
      </c>
    </row>
    <row r="66" spans="1:6" s="11" customFormat="1" ht="15">
      <c r="A66" s="285">
        <v>12</v>
      </c>
      <c r="B66" s="299" t="s">
        <v>90</v>
      </c>
      <c r="C66" s="110" t="s">
        <v>181</v>
      </c>
      <c r="D66" s="80">
        <f>D67+D68+D69+D70+D71+D72+D73</f>
        <v>9437221</v>
      </c>
      <c r="E66" s="80">
        <f>E67+E68+E69+E70+E71+E72+E73</f>
        <v>11743873</v>
      </c>
      <c r="F66" s="293">
        <f>(E66/D66)*100</f>
        <v>124.44206827412434</v>
      </c>
    </row>
    <row r="67" spans="1:6" ht="15">
      <c r="A67" s="294"/>
      <c r="B67" s="421" t="s">
        <v>174</v>
      </c>
      <c r="C67" s="390" t="s">
        <v>175</v>
      </c>
      <c r="D67" s="235">
        <v>69000</v>
      </c>
      <c r="E67" s="138">
        <v>69000</v>
      </c>
      <c r="F67" s="292">
        <f t="shared" si="2"/>
        <v>100</v>
      </c>
    </row>
    <row r="68" spans="1:6" ht="15">
      <c r="A68" s="294"/>
      <c r="B68" s="303" t="s">
        <v>151</v>
      </c>
      <c r="C68" s="341" t="s">
        <v>152</v>
      </c>
      <c r="D68" s="235">
        <v>21500</v>
      </c>
      <c r="E68" s="138">
        <v>21500</v>
      </c>
      <c r="F68" s="292">
        <f t="shared" si="2"/>
        <v>100</v>
      </c>
    </row>
    <row r="69" spans="1:6" ht="15">
      <c r="A69" s="294"/>
      <c r="B69" s="303" t="s">
        <v>155</v>
      </c>
      <c r="C69" s="349" t="s">
        <v>156</v>
      </c>
      <c r="D69" s="235">
        <v>600</v>
      </c>
      <c r="E69" s="138">
        <v>600</v>
      </c>
      <c r="F69" s="292">
        <f t="shared" si="2"/>
        <v>100</v>
      </c>
    </row>
    <row r="70" spans="1:6" ht="59.25" customHeight="1">
      <c r="A70" s="229"/>
      <c r="B70" s="295" t="s">
        <v>206</v>
      </c>
      <c r="C70" s="341" t="s">
        <v>207</v>
      </c>
      <c r="D70" s="235">
        <v>8266169</v>
      </c>
      <c r="E70" s="138">
        <v>10881738</v>
      </c>
      <c r="F70" s="292">
        <f t="shared" si="2"/>
        <v>131.64185247119917</v>
      </c>
    </row>
    <row r="71" spans="1:6" ht="28.5">
      <c r="A71" s="229"/>
      <c r="B71" s="295" t="s">
        <v>235</v>
      </c>
      <c r="C71" s="341" t="s">
        <v>236</v>
      </c>
      <c r="D71" s="235">
        <v>1054487</v>
      </c>
      <c r="E71" s="138">
        <v>751135</v>
      </c>
      <c r="F71" s="292">
        <f t="shared" si="2"/>
        <v>71.23226744379019</v>
      </c>
    </row>
    <row r="72" spans="1:6" ht="45" customHeight="1">
      <c r="A72" s="229"/>
      <c r="B72" s="295" t="s">
        <v>146</v>
      </c>
      <c r="C72" s="422" t="s">
        <v>164</v>
      </c>
      <c r="D72" s="235">
        <v>5000</v>
      </c>
      <c r="E72" s="138">
        <v>2900</v>
      </c>
      <c r="F72" s="292">
        <f t="shared" si="2"/>
        <v>57.99999999999999</v>
      </c>
    </row>
    <row r="73" spans="1:6" ht="46.5" customHeight="1">
      <c r="A73" s="229"/>
      <c r="B73" s="295" t="s">
        <v>239</v>
      </c>
      <c r="C73" s="341" t="s">
        <v>240</v>
      </c>
      <c r="D73" s="235">
        <v>20465</v>
      </c>
      <c r="E73" s="138">
        <v>17000</v>
      </c>
      <c r="F73" s="292">
        <f t="shared" si="2"/>
        <v>83.06865379916931</v>
      </c>
    </row>
    <row r="74" spans="1:6" s="11" customFormat="1" ht="30">
      <c r="A74" s="318">
        <v>13</v>
      </c>
      <c r="B74" s="319" t="s">
        <v>186</v>
      </c>
      <c r="C74" s="146" t="s">
        <v>109</v>
      </c>
      <c r="D74" s="80">
        <f>D75+D76</f>
        <v>47423</v>
      </c>
      <c r="E74" s="80">
        <f>E75+E76</f>
        <v>48056</v>
      </c>
      <c r="F74" s="293">
        <f t="shared" si="2"/>
        <v>101.3347953524661</v>
      </c>
    </row>
    <row r="75" spans="1:6" ht="15">
      <c r="A75" s="453"/>
      <c r="B75" s="454" t="s">
        <v>174</v>
      </c>
      <c r="C75" s="310" t="s">
        <v>175</v>
      </c>
      <c r="D75" s="174">
        <v>46873</v>
      </c>
      <c r="E75" s="316">
        <v>47456</v>
      </c>
      <c r="F75" s="312">
        <f t="shared" si="2"/>
        <v>101.24378640155314</v>
      </c>
    </row>
    <row r="76" spans="1:6" ht="15">
      <c r="A76" s="64"/>
      <c r="B76" s="303" t="s">
        <v>151</v>
      </c>
      <c r="C76" s="341" t="s">
        <v>152</v>
      </c>
      <c r="D76" s="138">
        <v>550</v>
      </c>
      <c r="E76" s="137">
        <v>600</v>
      </c>
      <c r="F76" s="292">
        <f aca="true" t="shared" si="3" ref="F76:F87">(E76/D76)*100</f>
        <v>109.09090909090908</v>
      </c>
    </row>
    <row r="77" spans="1:6" s="26" customFormat="1" ht="15">
      <c r="A77" s="271">
        <v>14</v>
      </c>
      <c r="B77" s="455" t="s">
        <v>111</v>
      </c>
      <c r="C77" s="346" t="s">
        <v>112</v>
      </c>
      <c r="D77" s="331">
        <f>D78+D79+D80+D81+D82</f>
        <v>329041</v>
      </c>
      <c r="E77" s="331">
        <f>E78</f>
        <v>0</v>
      </c>
      <c r="F77" s="456">
        <f t="shared" si="3"/>
        <v>0</v>
      </c>
    </row>
    <row r="78" spans="1:6" ht="33.75" customHeight="1">
      <c r="A78" s="347"/>
      <c r="B78" s="314" t="s">
        <v>235</v>
      </c>
      <c r="C78" s="315" t="s">
        <v>241</v>
      </c>
      <c r="D78" s="316">
        <v>104041</v>
      </c>
      <c r="E78" s="316">
        <v>0</v>
      </c>
      <c r="F78" s="312">
        <f t="shared" si="3"/>
        <v>0</v>
      </c>
    </row>
    <row r="79" spans="1:6" ht="45.75" customHeight="1">
      <c r="A79" s="229"/>
      <c r="B79" s="317" t="s">
        <v>178</v>
      </c>
      <c r="C79" s="343" t="s">
        <v>179</v>
      </c>
      <c r="D79" s="137">
        <v>148689</v>
      </c>
      <c r="E79" s="137">
        <v>0</v>
      </c>
      <c r="F79" s="292">
        <f t="shared" si="3"/>
        <v>0</v>
      </c>
    </row>
    <row r="80" spans="1:6" ht="47.25" customHeight="1">
      <c r="A80" s="229"/>
      <c r="B80" s="317" t="s">
        <v>180</v>
      </c>
      <c r="C80" s="343" t="s">
        <v>179</v>
      </c>
      <c r="D80" s="137">
        <v>69811</v>
      </c>
      <c r="E80" s="137">
        <v>0</v>
      </c>
      <c r="F80" s="292">
        <f t="shared" si="3"/>
        <v>0</v>
      </c>
    </row>
    <row r="81" spans="1:6" ht="57">
      <c r="A81" s="229"/>
      <c r="B81" s="317" t="s">
        <v>321</v>
      </c>
      <c r="C81" s="343" t="s">
        <v>323</v>
      </c>
      <c r="D81" s="137">
        <v>4423</v>
      </c>
      <c r="E81" s="137">
        <v>0</v>
      </c>
      <c r="F81" s="292">
        <f t="shared" si="3"/>
        <v>0</v>
      </c>
    </row>
    <row r="82" spans="1:6" ht="57">
      <c r="A82" s="231"/>
      <c r="B82" s="354" t="s">
        <v>322</v>
      </c>
      <c r="C82" s="297" t="s">
        <v>323</v>
      </c>
      <c r="D82" s="114">
        <v>2077</v>
      </c>
      <c r="E82" s="114">
        <v>0</v>
      </c>
      <c r="F82" s="298">
        <f t="shared" si="3"/>
        <v>0</v>
      </c>
    </row>
    <row r="83" spans="1:6" s="11" customFormat="1" ht="30">
      <c r="A83" s="275">
        <v>15</v>
      </c>
      <c r="B83" s="457" t="s">
        <v>116</v>
      </c>
      <c r="C83" s="458" t="s">
        <v>117</v>
      </c>
      <c r="D83" s="61">
        <f>D84+D85+D86+D87</f>
        <v>194064</v>
      </c>
      <c r="E83" s="61">
        <f>E84+E85+E86+E87</f>
        <v>4200</v>
      </c>
      <c r="F83" s="327">
        <f t="shared" si="3"/>
        <v>2.16423447934702</v>
      </c>
    </row>
    <row r="84" spans="1:6" ht="15">
      <c r="A84" s="229"/>
      <c r="B84" s="427" t="s">
        <v>242</v>
      </c>
      <c r="C84" s="52" t="s">
        <v>243</v>
      </c>
      <c r="D84" s="235">
        <v>6226</v>
      </c>
      <c r="E84" s="138">
        <v>0</v>
      </c>
      <c r="F84" s="312">
        <f t="shared" si="3"/>
        <v>0</v>
      </c>
    </row>
    <row r="85" spans="1:6" ht="15">
      <c r="A85" s="229"/>
      <c r="B85" s="427" t="s">
        <v>151</v>
      </c>
      <c r="C85" s="228" t="s">
        <v>152</v>
      </c>
      <c r="D85" s="235">
        <v>4600</v>
      </c>
      <c r="E85" s="138">
        <v>4200</v>
      </c>
      <c r="F85" s="292">
        <f t="shared" si="3"/>
        <v>91.30434782608695</v>
      </c>
    </row>
    <row r="86" spans="1:6" ht="15">
      <c r="A86" s="229"/>
      <c r="B86" s="427" t="s">
        <v>155</v>
      </c>
      <c r="C86" s="349" t="s">
        <v>156</v>
      </c>
      <c r="D86" s="235">
        <v>2350</v>
      </c>
      <c r="E86" s="138">
        <v>0</v>
      </c>
      <c r="F86" s="292">
        <f t="shared" si="3"/>
        <v>0</v>
      </c>
    </row>
    <row r="87" spans="1:6" ht="46.5" customHeight="1">
      <c r="A87" s="231"/>
      <c r="B87" s="354" t="s">
        <v>324</v>
      </c>
      <c r="C87" s="459" t="s">
        <v>320</v>
      </c>
      <c r="D87" s="215">
        <v>180888</v>
      </c>
      <c r="E87" s="93">
        <v>0</v>
      </c>
      <c r="F87" s="298">
        <f t="shared" si="3"/>
        <v>0</v>
      </c>
    </row>
  </sheetData>
  <mergeCells count="5">
    <mergeCell ref="A21:A24"/>
    <mergeCell ref="E1:F1"/>
    <mergeCell ref="A3:F3"/>
    <mergeCell ref="C5:C6"/>
    <mergeCell ref="A5:A6"/>
  </mergeCells>
  <printOptions/>
  <pageMargins left="0.984251968503937" right="0.5905511811023623" top="0.984251968503937" bottom="0.984251968503937" header="0.5118110236220472" footer="0.5118110236220472"/>
  <pageSetup firstPageNumber="5" useFirstPageNumber="1" horizontalDpi="600" verticalDpi="600" orientation="portrait" paperSize="9" scale="75" r:id="rId1"/>
  <headerFooter alignWithMargins="0">
    <oddFooter>&amp;C&amp;P</oddFooter>
  </headerFooter>
  <rowBreaks count="2" manualBreakCount="2">
    <brk id="32" max="5" man="1"/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Kossut</cp:lastModifiedBy>
  <cp:lastPrinted>2007-01-29T10:13:32Z</cp:lastPrinted>
  <dcterms:created xsi:type="dcterms:W3CDTF">1997-02-26T13:46:56Z</dcterms:created>
  <dcterms:modified xsi:type="dcterms:W3CDTF">2007-02-16T18:22:07Z</dcterms:modified>
  <cp:category/>
  <cp:version/>
  <cp:contentType/>
  <cp:contentStatus/>
</cp:coreProperties>
</file>