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61" windowWidth="15480" windowHeight="9945" tabRatio="381" activeTab="0"/>
  </bookViews>
  <sheets>
    <sheet name="zwiekszenia (2)" sheetId="1" r:id="rId1"/>
    <sheet name="zmniejszenia" sheetId="2" r:id="rId2"/>
  </sheets>
  <definedNames>
    <definedName name="_xlnm.Print_Area" localSheetId="1">'zmniejszenia'!$A$1:$Q$44</definedName>
    <definedName name="_xlnm.Print_Area" localSheetId="0">'zwiekszenia (2)'!$A$1:$Q$27</definedName>
  </definedNames>
  <calcPr fullCalcOnLoad="1"/>
</workbook>
</file>

<file path=xl/sharedStrings.xml><?xml version="1.0" encoding="utf-8"?>
<sst xmlns="http://schemas.openxmlformats.org/spreadsheetml/2006/main" count="108" uniqueCount="64">
  <si>
    <t>Dział</t>
  </si>
  <si>
    <t>Rozdział</t>
  </si>
  <si>
    <t>Wynagrodzenia i składki od nich naliczane</t>
  </si>
  <si>
    <t>Świdczenia na rzecz osób fizycznych</t>
  </si>
  <si>
    <t>Obsługa długu</t>
  </si>
  <si>
    <t>Nazwa</t>
  </si>
  <si>
    <t>Wydatki jednostek budżetowych</t>
  </si>
  <si>
    <t xml:space="preserve">w tym </t>
  </si>
  <si>
    <t>Wydatki związane z realizacją ich zadań statutowych</t>
  </si>
  <si>
    <t>w tym</t>
  </si>
  <si>
    <t>Ogółem</t>
  </si>
  <si>
    <t>Razem (7+8)</t>
  </si>
  <si>
    <t>Razem wydatki bieżące (6+9+10+11+12)</t>
  </si>
  <si>
    <t>Wniesienie wkładów do spółek prawa handlowego</t>
  </si>
  <si>
    <t>Ogółem (5+13)</t>
  </si>
  <si>
    <t>z tego</t>
  </si>
  <si>
    <t>Dotacje na zadania bieżące</t>
  </si>
  <si>
    <t>Plan wydatków budżetu gminy na 2010 rok</t>
  </si>
  <si>
    <t>Tabela nr 2</t>
  </si>
  <si>
    <t>Zakupy inwestycyjne</t>
  </si>
  <si>
    <t>Inestycje</t>
  </si>
  <si>
    <t>Razem wydatki majątkowe (14+15+17)</t>
  </si>
  <si>
    <t>wydatki z udziałem środków wymienionych w art. 5 ust. 1 pkt 2 i 3 u.f.p</t>
  </si>
  <si>
    <t>Oświata i wychowanie</t>
  </si>
  <si>
    <t>Przedszkola</t>
  </si>
  <si>
    <t>Szkoły podstawowe</t>
  </si>
  <si>
    <t>Gimnazja</t>
  </si>
  <si>
    <t>Kultura fizyczna i sport</t>
  </si>
  <si>
    <t>Oddziały przedszkolne w szkołach podstawowych</t>
  </si>
  <si>
    <t>Administracja publiczna</t>
  </si>
  <si>
    <t>Transport i łączność</t>
  </si>
  <si>
    <t>Załącznik nr 3 - zwiększenia</t>
  </si>
  <si>
    <t>Załącznik nr 3a - zmniejszenia</t>
  </si>
  <si>
    <t>Drogi publiczne gminne</t>
  </si>
  <si>
    <t>Gospodarka mieszkaniowa</t>
  </si>
  <si>
    <t xml:space="preserve">Pozostała działalność </t>
  </si>
  <si>
    <t>Działalność usługowa</t>
  </si>
  <si>
    <t>Biura planowania przestrzennego</t>
  </si>
  <si>
    <t>Pomoc społeczna</t>
  </si>
  <si>
    <t>85202</t>
  </si>
  <si>
    <t>85214</t>
  </si>
  <si>
    <t>Kultura i ochrona dziedzictwa narodowego</t>
  </si>
  <si>
    <t>92113</t>
  </si>
  <si>
    <t>Bezpieczeństwo publiczne i ochrona przeciwpożarowa</t>
  </si>
  <si>
    <t>Dodatki mieszkaniowe</t>
  </si>
  <si>
    <t>Ośrodki pomocy społecznej</t>
  </si>
  <si>
    <t>Edukacyjna opieka wychowawcza</t>
  </si>
  <si>
    <t>Pomoc materialna dla uczniów</t>
  </si>
  <si>
    <t xml:space="preserve">Świetlice szkolne </t>
  </si>
  <si>
    <t>Gospodarka komunalna i ochrona środowiska</t>
  </si>
  <si>
    <t>Oświetlenie ulic, placów i dróg</t>
  </si>
  <si>
    <t>Ochrona zabytków i opieka nad zabytkami</t>
  </si>
  <si>
    <t>Gospodarka ściekowa i ochrona wód</t>
  </si>
  <si>
    <t>Domy i ośrodki kultury, świetlice i kluby</t>
  </si>
  <si>
    <t>Obiekty sportowe</t>
  </si>
  <si>
    <t>Domy pomocy społecznej</t>
  </si>
  <si>
    <t>Pozostała działalność</t>
  </si>
  <si>
    <t>Cmentarze</t>
  </si>
  <si>
    <t>Gospodarka gruntami i nieruchomościami</t>
  </si>
  <si>
    <t>Zasiłki i pomoc w naturze oraz składki na ubezpieczenia emerytalne i rentowe</t>
  </si>
  <si>
    <t xml:space="preserve">Centra kultury i sztuki </t>
  </si>
  <si>
    <t xml:space="preserve">Opracowania geodezyjne i kartograficzne </t>
  </si>
  <si>
    <t>Promocja jednostek samorządu terytorialnego</t>
  </si>
  <si>
    <t>Straż Miejska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</si>
</sst>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"/>
    <numFmt numFmtId="166" formatCode="#,##0.00_ ;\-#,##0.00\ 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9">
    <font>
      <sz val="11"/>
      <color indexed="8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Czcionka tekstu podstawowego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Eras Medium ITC"/>
      <family val="2"/>
    </font>
    <font>
      <sz val="10"/>
      <color indexed="8"/>
      <name val="Czcionka tekstu podstawowego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7" borderId="10" xfId="0" applyFont="1" applyFill="1" applyBorder="1" applyAlignment="1">
      <alignment vertical="center" wrapText="1"/>
    </xf>
    <xf numFmtId="0" fontId="20" fillId="7" borderId="11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7" borderId="11" xfId="0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/>
    </xf>
    <xf numFmtId="3" fontId="25" fillId="7" borderId="11" xfId="0" applyNumberFormat="1" applyFont="1" applyFill="1" applyBorder="1" applyAlignment="1">
      <alignment horizontal="right"/>
    </xf>
    <xf numFmtId="4" fontId="25" fillId="7" borderId="11" xfId="0" applyNumberFormat="1" applyFont="1" applyFill="1" applyBorder="1" applyAlignment="1">
      <alignment horizontal="right"/>
    </xf>
    <xf numFmtId="0" fontId="24" fillId="7" borderId="10" xfId="0" applyFont="1" applyFill="1" applyBorder="1" applyAlignment="1">
      <alignment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5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4" fontId="25" fillId="0" borderId="11" xfId="0" applyNumberFormat="1" applyFont="1" applyFill="1" applyBorder="1" applyAlignment="1">
      <alignment horizontal="right"/>
    </xf>
    <xf numFmtId="4" fontId="24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4" fillId="0" borderId="11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wrapText="1"/>
    </xf>
    <xf numFmtId="4" fontId="24" fillId="0" borderId="11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5" fillId="0" borderId="12" xfId="0" applyFont="1" applyFill="1" applyBorder="1" applyAlignment="1">
      <alignment horizontal="left" vertical="top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25" fillId="0" borderId="13" xfId="0" applyFont="1" applyFill="1" applyBorder="1" applyAlignment="1">
      <alignment vertical="top"/>
    </xf>
    <xf numFmtId="0" fontId="24" fillId="0" borderId="11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 wrapText="1"/>
    </xf>
    <xf numFmtId="4" fontId="24" fillId="0" borderId="14" xfId="0" applyNumberFormat="1" applyFont="1" applyFill="1" applyBorder="1" applyAlignment="1">
      <alignment horizontal="right"/>
    </xf>
    <xf numFmtId="4" fontId="25" fillId="0" borderId="14" xfId="0" applyNumberFormat="1" applyFont="1" applyFill="1" applyBorder="1" applyAlignment="1">
      <alignment horizontal="right"/>
    </xf>
    <xf numFmtId="3" fontId="25" fillId="0" borderId="14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0" fontId="25" fillId="0" borderId="13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8" fillId="0" borderId="11" xfId="0" applyFont="1" applyFill="1" applyBorder="1" applyAlignment="1">
      <alignment/>
    </xf>
    <xf numFmtId="0" fontId="28" fillId="0" borderId="0" xfId="0" applyFont="1" applyFill="1" applyAlignment="1">
      <alignment/>
    </xf>
    <xf numFmtId="0" fontId="24" fillId="0" borderId="1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/>
    </xf>
    <xf numFmtId="3" fontId="24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 vertical="top"/>
    </xf>
    <xf numFmtId="0" fontId="25" fillId="0" borderId="14" xfId="0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vertical="center" wrapText="1"/>
    </xf>
    <xf numFmtId="0" fontId="19" fillId="7" borderId="11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4" fillId="7" borderId="18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top"/>
    </xf>
    <xf numFmtId="0" fontId="27" fillId="7" borderId="16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/>
    </xf>
    <xf numFmtId="0" fontId="27" fillId="7" borderId="10" xfId="0" applyFont="1" applyFill="1" applyBorder="1" applyAlignment="1">
      <alignment horizontal="center"/>
    </xf>
    <xf numFmtId="0" fontId="27" fillId="7" borderId="11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top"/>
    </xf>
    <xf numFmtId="0" fontId="25" fillId="0" borderId="13" xfId="0" applyFont="1" applyFill="1" applyBorder="1" applyAlignment="1">
      <alignment horizontal="left" vertical="top"/>
    </xf>
    <xf numFmtId="0" fontId="25" fillId="0" borderId="14" xfId="0" applyFont="1" applyFill="1" applyBorder="1" applyAlignment="1">
      <alignment horizontal="left" vertical="top"/>
    </xf>
    <xf numFmtId="0" fontId="19" fillId="7" borderId="16" xfId="0" applyFont="1" applyFill="1" applyBorder="1" applyAlignment="1">
      <alignment horizontal="center"/>
    </xf>
    <xf numFmtId="0" fontId="19" fillId="7" borderId="17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0" fontId="20" fillId="7" borderId="18" xfId="0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115" zoomScaleNormal="110" zoomScaleSheetLayoutView="115" zoomScalePageLayoutView="0" workbookViewId="0" topLeftCell="B1">
      <pane ySplit="9" topLeftCell="BM10" activePane="bottomLeft" state="frozen"/>
      <selection pane="topLeft" activeCell="A1" sqref="A1"/>
      <selection pane="bottomLeft" activeCell="C26" sqref="C26"/>
    </sheetView>
  </sheetViews>
  <sheetFormatPr defaultColWidth="8.796875" defaultRowHeight="14.25"/>
  <cols>
    <col min="1" max="1" width="3.8984375" style="0" customWidth="1"/>
    <col min="2" max="2" width="4.09765625" style="0" customWidth="1"/>
    <col min="3" max="3" width="17.19921875" style="0" customWidth="1"/>
    <col min="4" max="4" width="8.8984375" style="0" customWidth="1"/>
    <col min="5" max="6" width="7.8984375" style="0" customWidth="1"/>
    <col min="7" max="7" width="8.19921875" style="0" customWidth="1"/>
    <col min="8" max="8" width="8" style="0" customWidth="1"/>
    <col min="9" max="9" width="8.19921875" style="0" customWidth="1"/>
    <col min="10" max="10" width="6.59765625" style="0" customWidth="1"/>
    <col min="11" max="11" width="5.8984375" style="0" customWidth="1"/>
    <col min="12" max="12" width="5.69921875" style="0" customWidth="1"/>
    <col min="13" max="13" width="9.69921875" style="0" customWidth="1"/>
    <col min="14" max="14" width="9.09765625" style="0" customWidth="1"/>
    <col min="15" max="15" width="8.59765625" style="0" customWidth="1"/>
    <col min="16" max="16" width="8" style="0" customWidth="1"/>
    <col min="17" max="17" width="7.19921875" style="0" customWidth="1"/>
  </cols>
  <sheetData>
    <row r="1" spans="1:17" ht="14.25">
      <c r="A1" s="8" t="s">
        <v>31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8" t="s">
        <v>18</v>
      </c>
      <c r="Q1" s="10"/>
    </row>
    <row r="2" spans="4:12" ht="16.5">
      <c r="D2" s="75" t="s">
        <v>17</v>
      </c>
      <c r="E2" s="75"/>
      <c r="F2" s="75"/>
      <c r="G2" s="75"/>
      <c r="H2" s="75"/>
      <c r="I2" s="75"/>
      <c r="J2" s="75"/>
      <c r="K2" s="75"/>
      <c r="L2" s="75"/>
    </row>
    <row r="3" spans="1:1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25">
      <c r="A4" s="71" t="s">
        <v>0</v>
      </c>
      <c r="B4" s="71" t="s">
        <v>1</v>
      </c>
      <c r="C4" s="71" t="s">
        <v>5</v>
      </c>
      <c r="D4" s="72" t="s">
        <v>14</v>
      </c>
      <c r="E4" s="84" t="s">
        <v>15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4.25">
      <c r="A5" s="71"/>
      <c r="B5" s="71"/>
      <c r="C5" s="71"/>
      <c r="D5" s="72"/>
      <c r="E5" s="68" t="s">
        <v>12</v>
      </c>
      <c r="F5" s="81" t="s">
        <v>15</v>
      </c>
      <c r="G5" s="82"/>
      <c r="H5" s="82"/>
      <c r="I5" s="82"/>
      <c r="J5" s="82"/>
      <c r="K5" s="82"/>
      <c r="L5" s="83"/>
      <c r="M5" s="68" t="s">
        <v>21</v>
      </c>
      <c r="N5" s="81" t="s">
        <v>15</v>
      </c>
      <c r="O5" s="82"/>
      <c r="P5" s="82"/>
      <c r="Q5" s="83"/>
    </row>
    <row r="6" spans="1:17" ht="14.25" customHeight="1">
      <c r="A6" s="71"/>
      <c r="B6" s="71"/>
      <c r="C6" s="71"/>
      <c r="D6" s="72"/>
      <c r="E6" s="69"/>
      <c r="F6" s="73" t="s">
        <v>6</v>
      </c>
      <c r="G6" s="74"/>
      <c r="H6" s="74"/>
      <c r="I6" s="68" t="s">
        <v>16</v>
      </c>
      <c r="J6" s="72" t="s">
        <v>3</v>
      </c>
      <c r="K6" s="68" t="s">
        <v>22</v>
      </c>
      <c r="L6" s="72" t="s">
        <v>4</v>
      </c>
      <c r="M6" s="69"/>
      <c r="N6" s="71" t="s">
        <v>20</v>
      </c>
      <c r="O6" s="68" t="s">
        <v>19</v>
      </c>
      <c r="P6" s="76" t="s">
        <v>9</v>
      </c>
      <c r="Q6" s="68" t="s">
        <v>13</v>
      </c>
    </row>
    <row r="7" spans="1:17" ht="18.75" customHeight="1">
      <c r="A7" s="71"/>
      <c r="B7" s="71"/>
      <c r="C7" s="71"/>
      <c r="D7" s="72"/>
      <c r="E7" s="69"/>
      <c r="F7" s="71" t="s">
        <v>11</v>
      </c>
      <c r="G7" s="73" t="s">
        <v>7</v>
      </c>
      <c r="H7" s="74"/>
      <c r="I7" s="69"/>
      <c r="J7" s="72"/>
      <c r="K7" s="69"/>
      <c r="L7" s="72"/>
      <c r="M7" s="69"/>
      <c r="N7" s="71"/>
      <c r="O7" s="69"/>
      <c r="P7" s="77"/>
      <c r="Q7" s="69"/>
    </row>
    <row r="8" spans="1:17" ht="80.25" customHeight="1">
      <c r="A8" s="71"/>
      <c r="B8" s="71"/>
      <c r="C8" s="71"/>
      <c r="D8" s="72"/>
      <c r="E8" s="70"/>
      <c r="F8" s="71"/>
      <c r="G8" s="15" t="s">
        <v>2</v>
      </c>
      <c r="H8" s="16" t="s">
        <v>8</v>
      </c>
      <c r="I8" s="70"/>
      <c r="J8" s="72"/>
      <c r="K8" s="70"/>
      <c r="L8" s="72"/>
      <c r="M8" s="70"/>
      <c r="N8" s="71"/>
      <c r="O8" s="70"/>
      <c r="P8" s="17" t="s">
        <v>22</v>
      </c>
      <c r="Q8" s="70"/>
    </row>
    <row r="9" spans="1:17" s="1" customFormat="1" ht="14.25">
      <c r="A9" s="11">
        <v>1</v>
      </c>
      <c r="B9" s="11">
        <v>2</v>
      </c>
      <c r="C9" s="18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6">
        <v>16</v>
      </c>
      <c r="Q9" s="11">
        <v>17</v>
      </c>
    </row>
    <row r="10" spans="1:17" s="1" customFormat="1" ht="14.25">
      <c r="A10" s="11"/>
      <c r="B10" s="11"/>
      <c r="C10" s="12" t="s">
        <v>10</v>
      </c>
      <c r="D10" s="14">
        <f>E10+M10</f>
        <v>2081684.68</v>
      </c>
      <c r="E10" s="14">
        <f>F10+I10+J10</f>
        <v>200576</v>
      </c>
      <c r="F10" s="14">
        <f>G10+H10</f>
        <v>170453</v>
      </c>
      <c r="G10" s="14">
        <f>G13+G16+G18</f>
        <v>72453</v>
      </c>
      <c r="H10" s="14">
        <f>H13+H18+H22</f>
        <v>98000</v>
      </c>
      <c r="I10" s="14">
        <f>I18+I25</f>
        <v>8923</v>
      </c>
      <c r="J10" s="14">
        <f>J22</f>
        <v>21200</v>
      </c>
      <c r="K10" s="14"/>
      <c r="L10" s="14"/>
      <c r="M10" s="14">
        <f>M11+M27+M14</f>
        <v>1881108.68</v>
      </c>
      <c r="N10" s="14">
        <f>N11+N27+N13</f>
        <v>1881108.68</v>
      </c>
      <c r="O10" s="14"/>
      <c r="P10" s="14">
        <f>P27</f>
        <v>1063961.68</v>
      </c>
      <c r="Q10" s="13"/>
    </row>
    <row r="11" spans="1:17" s="28" customFormat="1" ht="14.25">
      <c r="A11" s="21">
        <v>600</v>
      </c>
      <c r="B11" s="22"/>
      <c r="C11" s="23" t="s">
        <v>30</v>
      </c>
      <c r="D11" s="24">
        <f>D12</f>
        <v>660110</v>
      </c>
      <c r="E11" s="24"/>
      <c r="F11" s="24"/>
      <c r="G11" s="24"/>
      <c r="H11" s="24"/>
      <c r="I11" s="25"/>
      <c r="J11" s="25"/>
      <c r="K11" s="25"/>
      <c r="L11" s="25"/>
      <c r="M11" s="26">
        <f>N11</f>
        <v>660110</v>
      </c>
      <c r="N11" s="26">
        <f>N12</f>
        <v>660110</v>
      </c>
      <c r="O11" s="26"/>
      <c r="P11" s="26"/>
      <c r="Q11" s="27"/>
    </row>
    <row r="12" spans="1:17" s="28" customFormat="1" ht="14.25">
      <c r="A12" s="21"/>
      <c r="B12" s="29">
        <v>60016</v>
      </c>
      <c r="C12" s="30" t="s">
        <v>33</v>
      </c>
      <c r="D12" s="31">
        <f>M12</f>
        <v>660110</v>
      </c>
      <c r="E12" s="31"/>
      <c r="F12" s="31"/>
      <c r="G12" s="31"/>
      <c r="H12" s="31"/>
      <c r="I12" s="25"/>
      <c r="J12" s="25"/>
      <c r="K12" s="25"/>
      <c r="L12" s="25"/>
      <c r="M12" s="25">
        <f>N12</f>
        <v>660110</v>
      </c>
      <c r="N12" s="25">
        <f>520000+21000+119110</f>
        <v>660110</v>
      </c>
      <c r="O12" s="25"/>
      <c r="P12" s="25"/>
      <c r="Q12" s="27"/>
    </row>
    <row r="13" spans="1:17" s="35" customFormat="1" ht="22.5">
      <c r="A13" s="32">
        <v>700</v>
      </c>
      <c r="B13" s="21"/>
      <c r="C13" s="33" t="s">
        <v>34</v>
      </c>
      <c r="D13" s="24">
        <f>E13+D14</f>
        <v>227037</v>
      </c>
      <c r="E13" s="24">
        <f>F13</f>
        <v>70000</v>
      </c>
      <c r="F13" s="24">
        <f>F15</f>
        <v>70000</v>
      </c>
      <c r="G13" s="24"/>
      <c r="H13" s="24">
        <f>H15</f>
        <v>70000</v>
      </c>
      <c r="I13" s="26"/>
      <c r="J13" s="26"/>
      <c r="K13" s="26"/>
      <c r="L13" s="26"/>
      <c r="M13" s="26">
        <v>157037</v>
      </c>
      <c r="N13" s="26">
        <v>157037</v>
      </c>
      <c r="O13" s="26"/>
      <c r="P13" s="26"/>
      <c r="Q13" s="34"/>
    </row>
    <row r="14" spans="1:17" s="35" customFormat="1" ht="23.25">
      <c r="A14" s="32"/>
      <c r="B14" s="29">
        <v>70005</v>
      </c>
      <c r="C14" s="30" t="s">
        <v>58</v>
      </c>
      <c r="D14" s="31">
        <v>157037</v>
      </c>
      <c r="E14" s="24"/>
      <c r="F14" s="24"/>
      <c r="G14" s="24"/>
      <c r="H14" s="24"/>
      <c r="I14" s="26"/>
      <c r="J14" s="26"/>
      <c r="K14" s="26"/>
      <c r="L14" s="26"/>
      <c r="M14" s="25">
        <v>157037</v>
      </c>
      <c r="N14" s="25">
        <v>157037</v>
      </c>
      <c r="O14" s="26"/>
      <c r="P14" s="26"/>
      <c r="Q14" s="34"/>
    </row>
    <row r="15" spans="1:17" s="28" customFormat="1" ht="14.25">
      <c r="A15" s="32"/>
      <c r="B15" s="29">
        <v>70095</v>
      </c>
      <c r="C15" s="30" t="s">
        <v>35</v>
      </c>
      <c r="D15" s="31">
        <f>E15</f>
        <v>70000</v>
      </c>
      <c r="E15" s="31">
        <f>F15</f>
        <v>70000</v>
      </c>
      <c r="F15" s="31">
        <v>70000</v>
      </c>
      <c r="G15" s="31"/>
      <c r="H15" s="31">
        <v>70000</v>
      </c>
      <c r="I15" s="25"/>
      <c r="J15" s="25"/>
      <c r="K15" s="25"/>
      <c r="L15" s="25"/>
      <c r="M15" s="25"/>
      <c r="N15" s="25"/>
      <c r="O15" s="25"/>
      <c r="P15" s="25"/>
      <c r="Q15" s="27"/>
    </row>
    <row r="16" spans="1:17" s="35" customFormat="1" ht="15">
      <c r="A16" s="32">
        <v>710</v>
      </c>
      <c r="B16" s="21"/>
      <c r="C16" s="33" t="s">
        <v>36</v>
      </c>
      <c r="D16" s="24">
        <f>D17</f>
        <v>9568</v>
      </c>
      <c r="E16" s="24">
        <f>E17</f>
        <v>9568</v>
      </c>
      <c r="F16" s="24">
        <f>F17</f>
        <v>9568</v>
      </c>
      <c r="G16" s="24">
        <f>G17</f>
        <v>9568</v>
      </c>
      <c r="H16" s="24"/>
      <c r="I16" s="26"/>
      <c r="J16" s="26"/>
      <c r="K16" s="26"/>
      <c r="L16" s="26"/>
      <c r="M16" s="26"/>
      <c r="N16" s="26"/>
      <c r="O16" s="26"/>
      <c r="P16" s="26"/>
      <c r="Q16" s="34"/>
    </row>
    <row r="17" spans="1:17" s="28" customFormat="1" ht="22.5">
      <c r="A17" s="32"/>
      <c r="B17" s="29">
        <v>71003</v>
      </c>
      <c r="C17" s="30" t="s">
        <v>37</v>
      </c>
      <c r="D17" s="31">
        <f>E17</f>
        <v>9568</v>
      </c>
      <c r="E17" s="31">
        <f>F17</f>
        <v>9568</v>
      </c>
      <c r="F17" s="31">
        <f>G17</f>
        <v>9568</v>
      </c>
      <c r="G17" s="31">
        <f>3998+5570</f>
        <v>9568</v>
      </c>
      <c r="H17" s="31"/>
      <c r="I17" s="25"/>
      <c r="J17" s="25"/>
      <c r="K17" s="25"/>
      <c r="L17" s="25"/>
      <c r="M17" s="25"/>
      <c r="N17" s="25"/>
      <c r="O17" s="25"/>
      <c r="P17" s="25"/>
      <c r="Q17" s="27"/>
    </row>
    <row r="18" spans="1:17" s="39" customFormat="1" ht="14.25">
      <c r="A18" s="36">
        <v>801</v>
      </c>
      <c r="B18" s="22"/>
      <c r="C18" s="37" t="s">
        <v>23</v>
      </c>
      <c r="D18" s="24">
        <f aca="true" t="shared" si="0" ref="D18:I18">SUM(D19:D21)</f>
        <v>74408</v>
      </c>
      <c r="E18" s="24">
        <f t="shared" si="0"/>
        <v>74408</v>
      </c>
      <c r="F18" s="24">
        <f t="shared" si="0"/>
        <v>70885</v>
      </c>
      <c r="G18" s="24">
        <f t="shared" si="0"/>
        <v>62885</v>
      </c>
      <c r="H18" s="24">
        <f t="shared" si="0"/>
        <v>8000</v>
      </c>
      <c r="I18" s="24">
        <f t="shared" si="0"/>
        <v>3523</v>
      </c>
      <c r="J18" s="24"/>
      <c r="K18" s="24"/>
      <c r="L18" s="24"/>
      <c r="M18" s="24"/>
      <c r="N18" s="24"/>
      <c r="O18" s="24"/>
      <c r="P18" s="38"/>
      <c r="Q18" s="38"/>
    </row>
    <row r="19" spans="1:17" s="39" customFormat="1" ht="14.25">
      <c r="A19" s="40"/>
      <c r="B19" s="22">
        <v>80101</v>
      </c>
      <c r="C19" s="41" t="s">
        <v>25</v>
      </c>
      <c r="D19" s="31">
        <f>E19+M19</f>
        <v>56216</v>
      </c>
      <c r="E19" s="31">
        <f>F19+I19</f>
        <v>56216</v>
      </c>
      <c r="F19" s="31">
        <f>G19+H19</f>
        <v>56216</v>
      </c>
      <c r="G19" s="31">
        <v>49816</v>
      </c>
      <c r="H19" s="31">
        <v>6400</v>
      </c>
      <c r="I19" s="31"/>
      <c r="J19" s="24"/>
      <c r="K19" s="24"/>
      <c r="L19" s="24"/>
      <c r="M19" s="31"/>
      <c r="N19" s="31"/>
      <c r="O19" s="24"/>
      <c r="P19" s="38"/>
      <c r="Q19" s="38"/>
    </row>
    <row r="20" spans="1:17" s="39" customFormat="1" ht="14.25">
      <c r="A20" s="40"/>
      <c r="B20" s="22">
        <v>80104</v>
      </c>
      <c r="C20" s="41" t="s">
        <v>24</v>
      </c>
      <c r="D20" s="31">
        <f>E20+M20</f>
        <v>3523</v>
      </c>
      <c r="E20" s="31">
        <f>F20+I20</f>
        <v>3523</v>
      </c>
      <c r="F20" s="31">
        <f>H20</f>
        <v>0</v>
      </c>
      <c r="G20" s="31"/>
      <c r="H20" s="31"/>
      <c r="I20" s="31">
        <v>3523</v>
      </c>
      <c r="J20" s="24"/>
      <c r="K20" s="24"/>
      <c r="L20" s="24"/>
      <c r="M20" s="31"/>
      <c r="N20" s="31"/>
      <c r="O20" s="24"/>
      <c r="P20" s="24"/>
      <c r="Q20" s="38"/>
    </row>
    <row r="21" spans="1:17" s="39" customFormat="1" ht="14.25">
      <c r="A21" s="40"/>
      <c r="B21" s="42">
        <v>80110</v>
      </c>
      <c r="C21" s="43" t="s">
        <v>26</v>
      </c>
      <c r="D21" s="44">
        <f>E21</f>
        <v>14669</v>
      </c>
      <c r="E21" s="44">
        <f>F21+I21</f>
        <v>14669</v>
      </c>
      <c r="F21" s="31">
        <f>G21+H21</f>
        <v>14669</v>
      </c>
      <c r="G21" s="44">
        <v>13069</v>
      </c>
      <c r="H21" s="44">
        <v>1600</v>
      </c>
      <c r="I21" s="44"/>
      <c r="J21" s="45"/>
      <c r="K21" s="45"/>
      <c r="L21" s="45"/>
      <c r="M21" s="44"/>
      <c r="N21" s="44"/>
      <c r="O21" s="45"/>
      <c r="P21" s="45"/>
      <c r="Q21" s="46"/>
    </row>
    <row r="22" spans="1:17" s="49" customFormat="1" ht="14.25">
      <c r="A22" s="78">
        <v>852</v>
      </c>
      <c r="B22" s="47"/>
      <c r="C22" s="48" t="s">
        <v>38</v>
      </c>
      <c r="D22" s="26">
        <f>D23+D24</f>
        <v>41200</v>
      </c>
      <c r="E22" s="26">
        <f>E23+J22</f>
        <v>41200</v>
      </c>
      <c r="F22" s="24">
        <f>G22+H22</f>
        <v>20000</v>
      </c>
      <c r="G22" s="26">
        <f>G23</f>
        <v>0</v>
      </c>
      <c r="H22" s="26">
        <f>H23</f>
        <v>20000</v>
      </c>
      <c r="I22" s="26"/>
      <c r="J22" s="26">
        <f>J24</f>
        <v>21200</v>
      </c>
      <c r="K22" s="25"/>
      <c r="L22" s="25"/>
      <c r="M22" s="26"/>
      <c r="N22" s="25"/>
      <c r="O22" s="25"/>
      <c r="P22" s="27"/>
      <c r="Q22" s="27"/>
    </row>
    <row r="23" spans="1:17" s="28" customFormat="1" ht="14.25">
      <c r="A23" s="79"/>
      <c r="B23" s="50" t="s">
        <v>39</v>
      </c>
      <c r="C23" s="51" t="s">
        <v>55</v>
      </c>
      <c r="D23" s="25">
        <f>E23</f>
        <v>20000</v>
      </c>
      <c r="E23" s="25">
        <f>F23+I23+J23+K23+L23</f>
        <v>20000</v>
      </c>
      <c r="F23" s="31">
        <f>G23+H23</f>
        <v>20000</v>
      </c>
      <c r="G23" s="25"/>
      <c r="H23" s="25">
        <v>20000</v>
      </c>
      <c r="I23" s="25"/>
      <c r="J23" s="25"/>
      <c r="K23" s="25"/>
      <c r="L23" s="25"/>
      <c r="M23" s="26"/>
      <c r="N23" s="25"/>
      <c r="O23" s="25"/>
      <c r="P23" s="27"/>
      <c r="Q23" s="27"/>
    </row>
    <row r="24" spans="1:17" s="28" customFormat="1" ht="39.75" customHeight="1">
      <c r="A24" s="80"/>
      <c r="B24" s="50" t="s">
        <v>40</v>
      </c>
      <c r="C24" s="66" t="s">
        <v>59</v>
      </c>
      <c r="D24" s="25">
        <v>21200</v>
      </c>
      <c r="E24" s="25">
        <v>21200</v>
      </c>
      <c r="F24" s="31"/>
      <c r="G24" s="25"/>
      <c r="H24" s="25"/>
      <c r="I24" s="25"/>
      <c r="J24" s="25">
        <v>21200</v>
      </c>
      <c r="K24" s="25"/>
      <c r="L24" s="25"/>
      <c r="M24" s="26"/>
      <c r="N24" s="25"/>
      <c r="O24" s="25"/>
      <c r="P24" s="27"/>
      <c r="Q24" s="27"/>
    </row>
    <row r="25" spans="1:17" s="35" customFormat="1" ht="22.5">
      <c r="A25" s="32">
        <v>921</v>
      </c>
      <c r="B25" s="47"/>
      <c r="C25" s="48" t="s">
        <v>41</v>
      </c>
      <c r="D25" s="26">
        <f>E25+D27</f>
        <v>1069361.68</v>
      </c>
      <c r="E25" s="26">
        <f>F25+I25</f>
        <v>5400</v>
      </c>
      <c r="F25" s="24"/>
      <c r="G25" s="26"/>
      <c r="H25" s="26"/>
      <c r="I25" s="26">
        <f>I26</f>
        <v>5400</v>
      </c>
      <c r="J25" s="26"/>
      <c r="K25" s="26"/>
      <c r="L25" s="26"/>
      <c r="M25" s="26">
        <v>1063961.68</v>
      </c>
      <c r="N25" s="26">
        <v>1063961.68</v>
      </c>
      <c r="O25" s="26"/>
      <c r="P25" s="26">
        <v>1063961.68</v>
      </c>
      <c r="Q25" s="34"/>
    </row>
    <row r="26" spans="1:17" s="28" customFormat="1" ht="14.25">
      <c r="A26" s="53"/>
      <c r="B26" s="50" t="s">
        <v>42</v>
      </c>
      <c r="C26" s="52" t="s">
        <v>60</v>
      </c>
      <c r="D26" s="25">
        <f>E26</f>
        <v>5400</v>
      </c>
      <c r="E26" s="25">
        <f>I26</f>
        <v>5400</v>
      </c>
      <c r="F26" s="31"/>
      <c r="G26" s="25"/>
      <c r="H26" s="25"/>
      <c r="I26" s="25">
        <v>5400</v>
      </c>
      <c r="J26" s="25"/>
      <c r="K26" s="25"/>
      <c r="L26" s="25"/>
      <c r="M26" s="26"/>
      <c r="N26" s="25"/>
      <c r="O26" s="25"/>
      <c r="P26" s="27"/>
      <c r="Q26" s="27"/>
    </row>
    <row r="27" spans="1:17" s="56" customFormat="1" ht="27" customHeight="1">
      <c r="A27" s="54"/>
      <c r="B27" s="22">
        <v>92120</v>
      </c>
      <c r="C27" s="41" t="s">
        <v>51</v>
      </c>
      <c r="D27" s="25">
        <f>M27</f>
        <v>1063961.68</v>
      </c>
      <c r="E27" s="55"/>
      <c r="F27" s="55"/>
      <c r="G27" s="55"/>
      <c r="H27" s="55"/>
      <c r="I27" s="55"/>
      <c r="J27" s="55"/>
      <c r="K27" s="55"/>
      <c r="L27" s="55"/>
      <c r="M27" s="31">
        <v>1063961.68</v>
      </c>
      <c r="N27" s="31">
        <v>1063961.68</v>
      </c>
      <c r="O27" s="55"/>
      <c r="P27" s="31">
        <v>1063961.68</v>
      </c>
      <c r="Q27" s="55"/>
    </row>
    <row r="28" s="28" customFormat="1" ht="14.25"/>
    <row r="29" s="28" customFormat="1" ht="14.25"/>
  </sheetData>
  <sheetProtection/>
  <mergeCells count="22">
    <mergeCell ref="F7:F8"/>
    <mergeCell ref="N5:Q5"/>
    <mergeCell ref="D2:L2"/>
    <mergeCell ref="P6:P7"/>
    <mergeCell ref="N6:N8"/>
    <mergeCell ref="A22:A24"/>
    <mergeCell ref="A4:A8"/>
    <mergeCell ref="B4:B8"/>
    <mergeCell ref="F6:H6"/>
    <mergeCell ref="I6:I8"/>
    <mergeCell ref="J6:J8"/>
    <mergeCell ref="F5:L5"/>
    <mergeCell ref="M5:M8"/>
    <mergeCell ref="C4:C8"/>
    <mergeCell ref="L6:L8"/>
    <mergeCell ref="G7:H7"/>
    <mergeCell ref="D4:D8"/>
    <mergeCell ref="E4:Q4"/>
    <mergeCell ref="E5:E8"/>
    <mergeCell ref="Q6:Q8"/>
    <mergeCell ref="O6:O8"/>
    <mergeCell ref="K6:K8"/>
  </mergeCells>
  <printOptions/>
  <pageMargins left="0.71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115" zoomScaleNormal="110" zoomScaleSheetLayoutView="115" zoomScalePageLayoutView="0" workbookViewId="0" topLeftCell="A1">
      <pane ySplit="9" topLeftCell="BM33" activePane="bottomLeft" state="frozen"/>
      <selection pane="topLeft" activeCell="A1" sqref="A1"/>
      <selection pane="bottomLeft" activeCell="C37" sqref="C37"/>
    </sheetView>
  </sheetViews>
  <sheetFormatPr defaultColWidth="8.796875" defaultRowHeight="14.25"/>
  <cols>
    <col min="1" max="1" width="3.8984375" style="0" customWidth="1"/>
    <col min="2" max="2" width="4.09765625" style="0" customWidth="1"/>
    <col min="3" max="3" width="17.19921875" style="0" customWidth="1"/>
    <col min="4" max="4" width="8.8984375" style="0" customWidth="1"/>
    <col min="5" max="6" width="7.8984375" style="0" customWidth="1"/>
    <col min="7" max="7" width="7.5" style="0" customWidth="1"/>
    <col min="8" max="8" width="8" style="0" customWidth="1"/>
    <col min="9" max="9" width="8.19921875" style="0" customWidth="1"/>
    <col min="10" max="10" width="6.59765625" style="0" customWidth="1"/>
    <col min="11" max="11" width="8" style="0" customWidth="1"/>
    <col min="12" max="12" width="5.69921875" style="0" customWidth="1"/>
    <col min="13" max="13" width="9.69921875" style="0" customWidth="1"/>
    <col min="14" max="14" width="9.09765625" style="0" customWidth="1"/>
    <col min="15" max="15" width="8.59765625" style="0" customWidth="1"/>
    <col min="16" max="16" width="8" style="0" customWidth="1"/>
    <col min="17" max="17" width="7.19921875" style="0" customWidth="1"/>
    <col min="18" max="16384" width="9" style="20" customWidth="1"/>
  </cols>
  <sheetData>
    <row r="1" spans="1:17" ht="14.25">
      <c r="A1" s="8" t="s">
        <v>32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8" t="s">
        <v>18</v>
      </c>
      <c r="Q1" s="10"/>
    </row>
    <row r="2" spans="4:12" ht="16.5">
      <c r="D2" s="75" t="s">
        <v>17</v>
      </c>
      <c r="E2" s="75"/>
      <c r="F2" s="75"/>
      <c r="G2" s="75"/>
      <c r="H2" s="75"/>
      <c r="I2" s="75"/>
      <c r="J2" s="75"/>
      <c r="K2" s="75"/>
      <c r="L2" s="75"/>
    </row>
    <row r="3" spans="1:1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25">
      <c r="A4" s="85" t="s">
        <v>0</v>
      </c>
      <c r="B4" s="85" t="s">
        <v>1</v>
      </c>
      <c r="C4" s="85" t="s">
        <v>5</v>
      </c>
      <c r="D4" s="97" t="s">
        <v>14</v>
      </c>
      <c r="E4" s="67" t="s">
        <v>15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4.25">
      <c r="A5" s="85"/>
      <c r="B5" s="85"/>
      <c r="C5" s="85"/>
      <c r="D5" s="97"/>
      <c r="E5" s="86" t="s">
        <v>12</v>
      </c>
      <c r="F5" s="92" t="s">
        <v>15</v>
      </c>
      <c r="G5" s="93"/>
      <c r="H5" s="93"/>
      <c r="I5" s="93"/>
      <c r="J5" s="93"/>
      <c r="K5" s="93"/>
      <c r="L5" s="94"/>
      <c r="M5" s="86" t="s">
        <v>21</v>
      </c>
      <c r="N5" s="92" t="s">
        <v>15</v>
      </c>
      <c r="O5" s="93"/>
      <c r="P5" s="93"/>
      <c r="Q5" s="94"/>
    </row>
    <row r="6" spans="1:17" ht="14.25" customHeight="1">
      <c r="A6" s="85"/>
      <c r="B6" s="85"/>
      <c r="C6" s="85"/>
      <c r="D6" s="97"/>
      <c r="E6" s="87"/>
      <c r="F6" s="98" t="s">
        <v>6</v>
      </c>
      <c r="G6" s="99"/>
      <c r="H6" s="99"/>
      <c r="I6" s="86" t="s">
        <v>16</v>
      </c>
      <c r="J6" s="97" t="s">
        <v>3</v>
      </c>
      <c r="K6" s="86" t="s">
        <v>22</v>
      </c>
      <c r="L6" s="97" t="s">
        <v>4</v>
      </c>
      <c r="M6" s="87"/>
      <c r="N6" s="85" t="s">
        <v>20</v>
      </c>
      <c r="O6" s="86" t="s">
        <v>19</v>
      </c>
      <c r="P6" s="95" t="s">
        <v>9</v>
      </c>
      <c r="Q6" s="86" t="s">
        <v>13</v>
      </c>
    </row>
    <row r="7" spans="1:17" ht="18.75" customHeight="1">
      <c r="A7" s="85"/>
      <c r="B7" s="85"/>
      <c r="C7" s="85"/>
      <c r="D7" s="97"/>
      <c r="E7" s="87"/>
      <c r="F7" s="85" t="s">
        <v>11</v>
      </c>
      <c r="G7" s="98" t="s">
        <v>7</v>
      </c>
      <c r="H7" s="99"/>
      <c r="I7" s="87"/>
      <c r="J7" s="97"/>
      <c r="K7" s="87"/>
      <c r="L7" s="97"/>
      <c r="M7" s="87"/>
      <c r="N7" s="85"/>
      <c r="O7" s="87"/>
      <c r="P7" s="96"/>
      <c r="Q7" s="87"/>
    </row>
    <row r="8" spans="1:17" ht="80.25" customHeight="1">
      <c r="A8" s="85"/>
      <c r="B8" s="85"/>
      <c r="C8" s="85"/>
      <c r="D8" s="97"/>
      <c r="E8" s="88"/>
      <c r="F8" s="85"/>
      <c r="G8" s="3" t="s">
        <v>2</v>
      </c>
      <c r="H8" s="7" t="s">
        <v>8</v>
      </c>
      <c r="I8" s="88"/>
      <c r="J8" s="97"/>
      <c r="K8" s="88"/>
      <c r="L8" s="97"/>
      <c r="M8" s="88"/>
      <c r="N8" s="85"/>
      <c r="O8" s="88"/>
      <c r="P8" s="6" t="s">
        <v>22</v>
      </c>
      <c r="Q8" s="88"/>
    </row>
    <row r="9" spans="1:17" s="19" customFormat="1" ht="14.25">
      <c r="A9" s="4">
        <v>1</v>
      </c>
      <c r="B9" s="4">
        <v>2</v>
      </c>
      <c r="C9" s="5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7">
        <v>16</v>
      </c>
      <c r="Q9" s="4">
        <v>17</v>
      </c>
    </row>
    <row r="10" spans="1:17" s="19" customFormat="1" ht="14.25">
      <c r="A10" s="11"/>
      <c r="B10" s="11"/>
      <c r="C10" s="12" t="s">
        <v>10</v>
      </c>
      <c r="D10" s="14">
        <f>E10+M10</f>
        <v>10297118.68</v>
      </c>
      <c r="E10" s="14">
        <f>F10+I10+J10+K10+L10</f>
        <v>796920</v>
      </c>
      <c r="F10" s="14">
        <f>G10+H10</f>
        <v>746370</v>
      </c>
      <c r="G10" s="14">
        <f>G15+G27+G31+G42</f>
        <v>29431</v>
      </c>
      <c r="H10" s="14">
        <f>H15+H18+H20+H34+H38+H42+H13</f>
        <v>716939</v>
      </c>
      <c r="I10" s="14">
        <f>I22+I44</f>
        <v>24842</v>
      </c>
      <c r="J10" s="14">
        <f>J27+J31</f>
        <v>25708</v>
      </c>
      <c r="K10" s="14"/>
      <c r="L10" s="14"/>
      <c r="M10" s="14">
        <f>N10+O10</f>
        <v>9500198.68</v>
      </c>
      <c r="N10" s="14">
        <f>N11+N38+N22+N34+N42+N27</f>
        <v>8350198.68</v>
      </c>
      <c r="O10" s="14">
        <f>O13</f>
        <v>1150000</v>
      </c>
      <c r="P10" s="14"/>
      <c r="Q10" s="13"/>
    </row>
    <row r="11" spans="1:17" s="28" customFormat="1" ht="14.25">
      <c r="A11" s="21">
        <v>600</v>
      </c>
      <c r="B11" s="22"/>
      <c r="C11" s="23" t="s">
        <v>30</v>
      </c>
      <c r="D11" s="24">
        <f>D12</f>
        <v>6081817</v>
      </c>
      <c r="E11" s="24"/>
      <c r="F11" s="24"/>
      <c r="G11" s="24"/>
      <c r="H11" s="24"/>
      <c r="I11" s="25"/>
      <c r="J11" s="25"/>
      <c r="K11" s="25"/>
      <c r="L11" s="25"/>
      <c r="M11" s="26">
        <f>N11</f>
        <v>6081817</v>
      </c>
      <c r="N11" s="26">
        <f>N12</f>
        <v>6081817</v>
      </c>
      <c r="O11" s="26"/>
      <c r="P11" s="26"/>
      <c r="Q11" s="27"/>
    </row>
    <row r="12" spans="1:17" s="28" customFormat="1" ht="14.25">
      <c r="A12" s="21"/>
      <c r="B12" s="29">
        <v>60016</v>
      </c>
      <c r="C12" s="30" t="s">
        <v>33</v>
      </c>
      <c r="D12" s="31">
        <f>M12</f>
        <v>6081817</v>
      </c>
      <c r="E12" s="31"/>
      <c r="F12" s="31"/>
      <c r="G12" s="31"/>
      <c r="H12" s="31"/>
      <c r="I12" s="25"/>
      <c r="J12" s="25"/>
      <c r="K12" s="25"/>
      <c r="L12" s="25"/>
      <c r="M12" s="25">
        <f>N12</f>
        <v>6081817</v>
      </c>
      <c r="N12" s="25">
        <f>972000+363789+507100+51671+162750+20785+8650+900350+14000+248163+15823+67810+3731+28510+49321+58491+32144+50119+53281+200000+178918+150000+37540+99273+552026+64800+400000+208023+15819+23630+6410+16890+20000+500000</f>
        <v>6081817</v>
      </c>
      <c r="O12" s="25"/>
      <c r="P12" s="25"/>
      <c r="Q12" s="27"/>
    </row>
    <row r="13" spans="1:17" s="35" customFormat="1" ht="22.5">
      <c r="A13" s="32">
        <v>700</v>
      </c>
      <c r="B13" s="21"/>
      <c r="C13" s="33" t="s">
        <v>34</v>
      </c>
      <c r="D13" s="24">
        <f>E13+M13</f>
        <v>1639624</v>
      </c>
      <c r="E13" s="24">
        <f>F13</f>
        <v>489624</v>
      </c>
      <c r="F13" s="24">
        <f>H13</f>
        <v>489624</v>
      </c>
      <c r="G13" s="24"/>
      <c r="H13" s="24">
        <f>H14</f>
        <v>489624</v>
      </c>
      <c r="I13" s="26"/>
      <c r="J13" s="26"/>
      <c r="K13" s="26"/>
      <c r="L13" s="26"/>
      <c r="M13" s="26">
        <v>1150000</v>
      </c>
      <c r="N13" s="26"/>
      <c r="O13" s="26">
        <f>O14</f>
        <v>1150000</v>
      </c>
      <c r="P13" s="26"/>
      <c r="Q13" s="34"/>
    </row>
    <row r="14" spans="1:17" s="58" customFormat="1" ht="22.5">
      <c r="A14" s="57"/>
      <c r="B14" s="29">
        <v>70005</v>
      </c>
      <c r="C14" s="30" t="s">
        <v>58</v>
      </c>
      <c r="D14" s="31">
        <f>E14+M14</f>
        <v>1639624</v>
      </c>
      <c r="E14" s="31">
        <f>F14</f>
        <v>489624</v>
      </c>
      <c r="F14" s="31">
        <f>H14</f>
        <v>489624</v>
      </c>
      <c r="G14" s="31"/>
      <c r="H14" s="31">
        <v>489624</v>
      </c>
      <c r="I14" s="25"/>
      <c r="J14" s="25"/>
      <c r="K14" s="25"/>
      <c r="L14" s="25"/>
      <c r="M14" s="25">
        <v>1150000</v>
      </c>
      <c r="N14" s="25"/>
      <c r="O14" s="25">
        <v>1150000</v>
      </c>
      <c r="P14" s="25"/>
      <c r="Q14" s="27"/>
    </row>
    <row r="15" spans="1:17" s="35" customFormat="1" ht="15">
      <c r="A15" s="32">
        <v>710</v>
      </c>
      <c r="B15" s="21"/>
      <c r="C15" s="33" t="s">
        <v>36</v>
      </c>
      <c r="D15" s="24">
        <f>E15</f>
        <v>85000</v>
      </c>
      <c r="E15" s="24">
        <f>F15</f>
        <v>85000</v>
      </c>
      <c r="F15" s="24">
        <f>G15+H15</f>
        <v>85000</v>
      </c>
      <c r="G15" s="24"/>
      <c r="H15" s="24">
        <f>H16+H17</f>
        <v>85000</v>
      </c>
      <c r="I15" s="26"/>
      <c r="J15" s="26"/>
      <c r="K15" s="26"/>
      <c r="L15" s="26"/>
      <c r="M15" s="26"/>
      <c r="N15" s="26"/>
      <c r="O15" s="26"/>
      <c r="P15" s="26"/>
      <c r="Q15" s="34"/>
    </row>
    <row r="16" spans="1:17" s="35" customFormat="1" ht="23.25">
      <c r="A16" s="32"/>
      <c r="B16" s="29">
        <v>71014</v>
      </c>
      <c r="C16" s="30" t="s">
        <v>61</v>
      </c>
      <c r="D16" s="31">
        <f>E16</f>
        <v>80000</v>
      </c>
      <c r="E16" s="31">
        <f>F16</f>
        <v>80000</v>
      </c>
      <c r="F16" s="31">
        <f>H16</f>
        <v>80000</v>
      </c>
      <c r="G16" s="31"/>
      <c r="H16" s="31">
        <v>80000</v>
      </c>
      <c r="I16" s="26"/>
      <c r="J16" s="26"/>
      <c r="K16" s="26"/>
      <c r="L16" s="26"/>
      <c r="M16" s="26"/>
      <c r="N16" s="26"/>
      <c r="O16" s="26"/>
      <c r="P16" s="26"/>
      <c r="Q16" s="34"/>
    </row>
    <row r="17" spans="1:17" s="58" customFormat="1" ht="14.25">
      <c r="A17" s="57"/>
      <c r="B17" s="29">
        <v>71035</v>
      </c>
      <c r="C17" s="30" t="s">
        <v>57</v>
      </c>
      <c r="D17" s="31">
        <v>5000</v>
      </c>
      <c r="E17" s="31">
        <v>5000</v>
      </c>
      <c r="F17" s="31">
        <f>H17</f>
        <v>5000</v>
      </c>
      <c r="G17" s="31"/>
      <c r="H17" s="31">
        <v>5000</v>
      </c>
      <c r="I17" s="25"/>
      <c r="J17" s="25"/>
      <c r="K17" s="25"/>
      <c r="L17" s="25"/>
      <c r="M17" s="25"/>
      <c r="N17" s="25"/>
      <c r="O17" s="25"/>
      <c r="P17" s="25"/>
      <c r="Q17" s="27"/>
    </row>
    <row r="18" spans="1:17" s="35" customFormat="1" ht="15">
      <c r="A18" s="32">
        <v>750</v>
      </c>
      <c r="B18" s="23"/>
      <c r="C18" s="33" t="s">
        <v>29</v>
      </c>
      <c r="D18" s="24">
        <f>E18</f>
        <v>18167</v>
      </c>
      <c r="E18" s="24">
        <f>F18</f>
        <v>18167</v>
      </c>
      <c r="F18" s="24">
        <f>G18+H18</f>
        <v>18167</v>
      </c>
      <c r="G18" s="24"/>
      <c r="H18" s="24">
        <f>H19</f>
        <v>18167</v>
      </c>
      <c r="I18" s="26"/>
      <c r="J18" s="26"/>
      <c r="K18" s="26"/>
      <c r="L18" s="26"/>
      <c r="M18" s="26"/>
      <c r="N18" s="26"/>
      <c r="O18" s="26"/>
      <c r="P18" s="26"/>
      <c r="Q18" s="34"/>
    </row>
    <row r="19" spans="1:17" s="58" customFormat="1" ht="22.5">
      <c r="A19" s="57"/>
      <c r="B19" s="59">
        <v>75075</v>
      </c>
      <c r="C19" s="30" t="s">
        <v>62</v>
      </c>
      <c r="D19" s="31">
        <v>18167</v>
      </c>
      <c r="E19" s="31">
        <v>18167</v>
      </c>
      <c r="F19" s="31">
        <v>18167</v>
      </c>
      <c r="G19" s="31"/>
      <c r="H19" s="31">
        <v>18167</v>
      </c>
      <c r="I19" s="25"/>
      <c r="J19" s="25"/>
      <c r="K19" s="25"/>
      <c r="L19" s="25"/>
      <c r="M19" s="25"/>
      <c r="N19" s="25"/>
      <c r="O19" s="25"/>
      <c r="P19" s="25"/>
      <c r="Q19" s="27"/>
    </row>
    <row r="20" spans="1:17" s="35" customFormat="1" ht="33">
      <c r="A20" s="32">
        <v>754</v>
      </c>
      <c r="B20" s="23"/>
      <c r="C20" s="33" t="s">
        <v>43</v>
      </c>
      <c r="D20" s="24">
        <f>E20</f>
        <v>7000</v>
      </c>
      <c r="E20" s="24">
        <f>F20</f>
        <v>7000</v>
      </c>
      <c r="F20" s="24">
        <f>G20+H20</f>
        <v>7000</v>
      </c>
      <c r="G20" s="24"/>
      <c r="H20" s="24">
        <f>H21</f>
        <v>7000</v>
      </c>
      <c r="I20" s="26"/>
      <c r="J20" s="26"/>
      <c r="K20" s="26"/>
      <c r="L20" s="26"/>
      <c r="M20" s="26"/>
      <c r="N20" s="26"/>
      <c r="O20" s="26"/>
      <c r="P20" s="26"/>
      <c r="Q20" s="34"/>
    </row>
    <row r="21" spans="1:17" s="58" customFormat="1" ht="14.25">
      <c r="A21" s="57"/>
      <c r="B21" s="59">
        <v>75416</v>
      </c>
      <c r="C21" s="30" t="s">
        <v>63</v>
      </c>
      <c r="D21" s="31">
        <v>7000</v>
      </c>
      <c r="E21" s="31">
        <v>7000</v>
      </c>
      <c r="F21" s="31">
        <v>7000</v>
      </c>
      <c r="G21" s="31"/>
      <c r="H21" s="31">
        <v>7000</v>
      </c>
      <c r="I21" s="25"/>
      <c r="J21" s="25"/>
      <c r="K21" s="25"/>
      <c r="L21" s="25"/>
      <c r="M21" s="25"/>
      <c r="N21" s="25"/>
      <c r="O21" s="25"/>
      <c r="P21" s="25"/>
      <c r="Q21" s="27"/>
    </row>
    <row r="22" spans="1:17" s="49" customFormat="1" ht="14.25">
      <c r="A22" s="36">
        <v>801</v>
      </c>
      <c r="B22" s="60"/>
      <c r="C22" s="37" t="s">
        <v>23</v>
      </c>
      <c r="D22" s="24">
        <f>E22+M22</f>
        <v>224590</v>
      </c>
      <c r="E22" s="24">
        <f>I22</f>
        <v>24842</v>
      </c>
      <c r="F22" s="24"/>
      <c r="G22" s="24"/>
      <c r="H22" s="24"/>
      <c r="I22" s="24">
        <f>I26+I23+I24</f>
        <v>24842</v>
      </c>
      <c r="J22" s="24"/>
      <c r="K22" s="24"/>
      <c r="L22" s="24"/>
      <c r="M22" s="24">
        <f>N22</f>
        <v>199748</v>
      </c>
      <c r="N22" s="24">
        <f>N23+N25</f>
        <v>199748</v>
      </c>
      <c r="O22" s="24"/>
      <c r="P22" s="38"/>
      <c r="Q22" s="38"/>
    </row>
    <row r="23" spans="1:17" s="49" customFormat="1" ht="14.25">
      <c r="A23" s="40"/>
      <c r="B23" s="60">
        <v>80101</v>
      </c>
      <c r="C23" s="41" t="s">
        <v>25</v>
      </c>
      <c r="D23" s="31">
        <f>E23+M23</f>
        <v>75210</v>
      </c>
      <c r="E23" s="31">
        <f>I23</f>
        <v>24222</v>
      </c>
      <c r="F23" s="31"/>
      <c r="G23" s="31"/>
      <c r="H23" s="31"/>
      <c r="I23" s="31">
        <v>24222</v>
      </c>
      <c r="J23" s="24"/>
      <c r="K23" s="24"/>
      <c r="L23" s="24"/>
      <c r="M23" s="31">
        <f>N23</f>
        <v>50988</v>
      </c>
      <c r="N23" s="31">
        <v>50988</v>
      </c>
      <c r="O23" s="24"/>
      <c r="P23" s="38"/>
      <c r="Q23" s="38"/>
    </row>
    <row r="24" spans="1:17" s="49" customFormat="1" ht="22.5">
      <c r="A24" s="40"/>
      <c r="B24" s="60">
        <v>80103</v>
      </c>
      <c r="C24" s="41" t="s">
        <v>28</v>
      </c>
      <c r="D24" s="31">
        <f>E24</f>
        <v>249</v>
      </c>
      <c r="E24" s="31">
        <f>I24</f>
        <v>249</v>
      </c>
      <c r="F24" s="31"/>
      <c r="G24" s="31"/>
      <c r="H24" s="31"/>
      <c r="I24" s="31">
        <v>249</v>
      </c>
      <c r="J24" s="24"/>
      <c r="K24" s="24"/>
      <c r="L24" s="24"/>
      <c r="M24" s="24"/>
      <c r="N24" s="24"/>
      <c r="O24" s="24"/>
      <c r="P24" s="38"/>
      <c r="Q24" s="38"/>
    </row>
    <row r="25" spans="1:17" s="49" customFormat="1" ht="14.25">
      <c r="A25" s="40"/>
      <c r="B25" s="60">
        <v>80104</v>
      </c>
      <c r="C25" s="41" t="s">
        <v>24</v>
      </c>
      <c r="D25" s="31">
        <f>M25</f>
        <v>148760</v>
      </c>
      <c r="E25" s="31"/>
      <c r="F25" s="31"/>
      <c r="G25" s="31"/>
      <c r="H25" s="31"/>
      <c r="I25" s="31"/>
      <c r="J25" s="24"/>
      <c r="K25" s="24"/>
      <c r="L25" s="24"/>
      <c r="M25" s="31">
        <f>N25</f>
        <v>148760</v>
      </c>
      <c r="N25" s="31">
        <v>148760</v>
      </c>
      <c r="O25" s="24"/>
      <c r="P25" s="38"/>
      <c r="Q25" s="38"/>
    </row>
    <row r="26" spans="1:17" s="49" customFormat="1" ht="14.25">
      <c r="A26" s="40"/>
      <c r="B26" s="60">
        <v>80110</v>
      </c>
      <c r="C26" s="41" t="s">
        <v>26</v>
      </c>
      <c r="D26" s="31">
        <f>E26</f>
        <v>371</v>
      </c>
      <c r="E26" s="31">
        <f>F26+I26</f>
        <v>371</v>
      </c>
      <c r="F26" s="31"/>
      <c r="G26" s="31"/>
      <c r="H26" s="31"/>
      <c r="I26" s="31">
        <v>371</v>
      </c>
      <c r="J26" s="24"/>
      <c r="K26" s="24"/>
      <c r="L26" s="24"/>
      <c r="M26" s="31"/>
      <c r="N26" s="24"/>
      <c r="O26" s="31"/>
      <c r="P26" s="38"/>
      <c r="Q26" s="38"/>
    </row>
    <row r="27" spans="1:17" s="49" customFormat="1" ht="14.25">
      <c r="A27" s="36">
        <v>852</v>
      </c>
      <c r="B27" s="60"/>
      <c r="C27" s="37" t="s">
        <v>38</v>
      </c>
      <c r="D27" s="24">
        <f>D29+D30+D28</f>
        <v>63257</v>
      </c>
      <c r="E27" s="24">
        <f>E29+E30</f>
        <v>3257</v>
      </c>
      <c r="F27" s="24">
        <v>3257</v>
      </c>
      <c r="G27" s="24">
        <v>3257</v>
      </c>
      <c r="H27" s="24"/>
      <c r="I27" s="24"/>
      <c r="J27" s="24">
        <v>10000</v>
      </c>
      <c r="K27" s="24"/>
      <c r="L27" s="24"/>
      <c r="M27" s="24">
        <f>N27</f>
        <v>50000</v>
      </c>
      <c r="N27" s="24">
        <f>N28</f>
        <v>50000</v>
      </c>
      <c r="O27" s="31"/>
      <c r="P27" s="38"/>
      <c r="Q27" s="38"/>
    </row>
    <row r="28" spans="1:17" s="63" customFormat="1" ht="14.25">
      <c r="A28" s="61"/>
      <c r="B28" s="60">
        <v>85202</v>
      </c>
      <c r="C28" s="41" t="s">
        <v>55</v>
      </c>
      <c r="D28" s="31">
        <f>M28</f>
        <v>50000</v>
      </c>
      <c r="E28" s="31"/>
      <c r="F28" s="31"/>
      <c r="G28" s="31"/>
      <c r="H28" s="31"/>
      <c r="I28" s="31"/>
      <c r="J28" s="31"/>
      <c r="K28" s="31"/>
      <c r="L28" s="31"/>
      <c r="M28" s="31">
        <f>N28</f>
        <v>50000</v>
      </c>
      <c r="N28" s="31">
        <v>50000</v>
      </c>
      <c r="O28" s="31"/>
      <c r="P28" s="62"/>
      <c r="Q28" s="62"/>
    </row>
    <row r="29" spans="1:17" s="49" customFormat="1" ht="14.25">
      <c r="A29" s="64"/>
      <c r="B29" s="60">
        <v>85215</v>
      </c>
      <c r="C29" s="41" t="s">
        <v>44</v>
      </c>
      <c r="D29" s="31">
        <v>10000</v>
      </c>
      <c r="E29" s="31">
        <f>F29+I29</f>
        <v>0</v>
      </c>
      <c r="F29" s="31"/>
      <c r="G29" s="31"/>
      <c r="H29" s="31"/>
      <c r="I29" s="31"/>
      <c r="J29" s="31">
        <v>10000</v>
      </c>
      <c r="K29" s="24"/>
      <c r="L29" s="24"/>
      <c r="M29" s="31"/>
      <c r="N29" s="24"/>
      <c r="O29" s="31"/>
      <c r="P29" s="38"/>
      <c r="Q29" s="38"/>
    </row>
    <row r="30" spans="1:17" s="49" customFormat="1" ht="14.25">
      <c r="A30" s="65"/>
      <c r="B30" s="60">
        <v>85219</v>
      </c>
      <c r="C30" s="41" t="s">
        <v>45</v>
      </c>
      <c r="D30" s="31">
        <f>E30</f>
        <v>3257</v>
      </c>
      <c r="E30" s="31">
        <f>F30+I30</f>
        <v>3257</v>
      </c>
      <c r="F30" s="31">
        <f>G30</f>
        <v>3257</v>
      </c>
      <c r="G30" s="31">
        <v>3257</v>
      </c>
      <c r="H30" s="31"/>
      <c r="I30" s="31"/>
      <c r="J30" s="24"/>
      <c r="K30" s="24"/>
      <c r="L30" s="24"/>
      <c r="M30" s="31"/>
      <c r="N30" s="24"/>
      <c r="O30" s="31"/>
      <c r="P30" s="38"/>
      <c r="Q30" s="38"/>
    </row>
    <row r="31" spans="1:17" s="49" customFormat="1" ht="21.75">
      <c r="A31" s="36">
        <v>854</v>
      </c>
      <c r="B31" s="60"/>
      <c r="C31" s="37" t="s">
        <v>46</v>
      </c>
      <c r="D31" s="24">
        <f>D32+D33</f>
        <v>23634</v>
      </c>
      <c r="E31" s="24">
        <f>E32+E33</f>
        <v>23634</v>
      </c>
      <c r="F31" s="24">
        <f>F32</f>
        <v>7926</v>
      </c>
      <c r="G31" s="24">
        <f>G32</f>
        <v>7926</v>
      </c>
      <c r="H31" s="24"/>
      <c r="I31" s="24"/>
      <c r="J31" s="24">
        <f>J33</f>
        <v>15708</v>
      </c>
      <c r="K31" s="24"/>
      <c r="L31" s="24"/>
      <c r="M31" s="31"/>
      <c r="N31" s="24"/>
      <c r="O31" s="31"/>
      <c r="P31" s="38"/>
      <c r="Q31" s="38"/>
    </row>
    <row r="32" spans="1:17" s="49" customFormat="1" ht="14.25">
      <c r="A32" s="64"/>
      <c r="B32" s="60">
        <v>85401</v>
      </c>
      <c r="C32" s="41" t="s">
        <v>48</v>
      </c>
      <c r="D32" s="31">
        <f>E32</f>
        <v>7926</v>
      </c>
      <c r="E32" s="31">
        <f>F32+I32</f>
        <v>7926</v>
      </c>
      <c r="F32" s="31">
        <v>7926</v>
      </c>
      <c r="G32" s="31">
        <v>7926</v>
      </c>
      <c r="H32" s="31"/>
      <c r="I32" s="31"/>
      <c r="J32" s="31"/>
      <c r="K32" s="24"/>
      <c r="L32" s="24"/>
      <c r="M32" s="31"/>
      <c r="N32" s="24"/>
      <c r="O32" s="31"/>
      <c r="P32" s="38"/>
      <c r="Q32" s="38"/>
    </row>
    <row r="33" spans="1:17" s="49" customFormat="1" ht="22.5">
      <c r="A33" s="65"/>
      <c r="B33" s="60">
        <v>85415</v>
      </c>
      <c r="C33" s="41" t="s">
        <v>47</v>
      </c>
      <c r="D33" s="31">
        <f>E33</f>
        <v>15708</v>
      </c>
      <c r="E33" s="31">
        <f>J33</f>
        <v>15708</v>
      </c>
      <c r="F33" s="31"/>
      <c r="G33" s="31"/>
      <c r="H33" s="31"/>
      <c r="I33" s="31"/>
      <c r="J33" s="31">
        <v>15708</v>
      </c>
      <c r="K33" s="24"/>
      <c r="L33" s="24"/>
      <c r="M33" s="31"/>
      <c r="N33" s="24"/>
      <c r="O33" s="31"/>
      <c r="P33" s="38"/>
      <c r="Q33" s="38"/>
    </row>
    <row r="34" spans="1:17" s="49" customFormat="1" ht="21.75">
      <c r="A34" s="36">
        <v>900</v>
      </c>
      <c r="B34" s="60"/>
      <c r="C34" s="37" t="s">
        <v>49</v>
      </c>
      <c r="D34" s="24">
        <f>D36+D37+D35</f>
        <v>146178</v>
      </c>
      <c r="E34" s="24">
        <f>E36+E37</f>
        <v>100000</v>
      </c>
      <c r="F34" s="24">
        <f>F36+F37</f>
        <v>100000</v>
      </c>
      <c r="G34" s="24"/>
      <c r="H34" s="24">
        <f>H36+H37</f>
        <v>100000</v>
      </c>
      <c r="I34" s="24"/>
      <c r="J34" s="24">
        <f>J37</f>
        <v>0</v>
      </c>
      <c r="K34" s="24"/>
      <c r="L34" s="24"/>
      <c r="M34" s="24">
        <f>M35+M37</f>
        <v>46178</v>
      </c>
      <c r="N34" s="24">
        <f>N35+N37</f>
        <v>46178</v>
      </c>
      <c r="O34" s="31"/>
      <c r="P34" s="38"/>
      <c r="Q34" s="38"/>
    </row>
    <row r="35" spans="1:17" s="49" customFormat="1" ht="22.5">
      <c r="A35" s="64"/>
      <c r="B35" s="60">
        <v>90001</v>
      </c>
      <c r="C35" s="41" t="s">
        <v>52</v>
      </c>
      <c r="D35" s="31">
        <f>M35</f>
        <v>23208</v>
      </c>
      <c r="E35" s="24"/>
      <c r="F35" s="24"/>
      <c r="G35" s="24"/>
      <c r="H35" s="24"/>
      <c r="I35" s="24"/>
      <c r="J35" s="24"/>
      <c r="K35" s="24"/>
      <c r="L35" s="24"/>
      <c r="M35" s="31">
        <f>N35</f>
        <v>23208</v>
      </c>
      <c r="N35" s="31">
        <v>23208</v>
      </c>
      <c r="O35" s="31"/>
      <c r="P35" s="38"/>
      <c r="Q35" s="38"/>
    </row>
    <row r="36" spans="1:17" s="49" customFormat="1" ht="18" customHeight="1">
      <c r="A36" s="64"/>
      <c r="B36" s="60">
        <v>90015</v>
      </c>
      <c r="C36" s="41" t="s">
        <v>50</v>
      </c>
      <c r="D36" s="31">
        <f>E36</f>
        <v>94000</v>
      </c>
      <c r="E36" s="31">
        <f>F36+I36</f>
        <v>94000</v>
      </c>
      <c r="F36" s="31">
        <f>H36</f>
        <v>94000</v>
      </c>
      <c r="G36" s="31"/>
      <c r="H36" s="31">
        <v>94000</v>
      </c>
      <c r="I36" s="31"/>
      <c r="J36" s="31"/>
      <c r="K36" s="24"/>
      <c r="L36" s="24"/>
      <c r="M36" s="31"/>
      <c r="N36" s="24"/>
      <c r="O36" s="31"/>
      <c r="P36" s="38"/>
      <c r="Q36" s="38"/>
    </row>
    <row r="37" spans="1:17" s="49" customFormat="1" ht="14.25">
      <c r="A37" s="65"/>
      <c r="B37" s="60">
        <v>90095</v>
      </c>
      <c r="C37" s="41" t="s">
        <v>56</v>
      </c>
      <c r="D37" s="31">
        <f>E37+M37</f>
        <v>28970</v>
      </c>
      <c r="E37" s="31">
        <f>F37</f>
        <v>6000</v>
      </c>
      <c r="F37" s="31">
        <f>H37</f>
        <v>6000</v>
      </c>
      <c r="G37" s="31"/>
      <c r="H37" s="31">
        <v>6000</v>
      </c>
      <c r="I37" s="31"/>
      <c r="J37" s="31"/>
      <c r="K37" s="24"/>
      <c r="L37" s="24"/>
      <c r="M37" s="31">
        <f>N37</f>
        <v>22970</v>
      </c>
      <c r="N37" s="31">
        <v>22970</v>
      </c>
      <c r="O37" s="31"/>
      <c r="P37" s="38"/>
      <c r="Q37" s="38"/>
    </row>
    <row r="38" spans="1:17" s="49" customFormat="1" ht="21.75">
      <c r="A38" s="36">
        <v>921</v>
      </c>
      <c r="B38" s="60"/>
      <c r="C38" s="37" t="s">
        <v>41</v>
      </c>
      <c r="D38" s="24">
        <f>D41+M38</f>
        <v>1239954.68</v>
      </c>
      <c r="E38" s="24">
        <f>E41</f>
        <v>10000</v>
      </c>
      <c r="F38" s="24">
        <f>F41</f>
        <v>10000</v>
      </c>
      <c r="G38" s="24">
        <f>G41</f>
        <v>0</v>
      </c>
      <c r="H38" s="24">
        <f>H41</f>
        <v>10000</v>
      </c>
      <c r="I38" s="24"/>
      <c r="J38" s="24"/>
      <c r="K38" s="24"/>
      <c r="L38" s="24"/>
      <c r="M38" s="24">
        <f>M40+M39</f>
        <v>1229954.68</v>
      </c>
      <c r="N38" s="24">
        <f>N40+N39</f>
        <v>1229954.68</v>
      </c>
      <c r="O38" s="31"/>
      <c r="P38" s="38"/>
      <c r="Q38" s="38"/>
    </row>
    <row r="39" spans="1:17" s="49" customFormat="1" ht="22.5">
      <c r="A39" s="64"/>
      <c r="B39" s="60">
        <v>92109</v>
      </c>
      <c r="C39" s="41" t="s">
        <v>53</v>
      </c>
      <c r="D39" s="31">
        <f>M39</f>
        <v>40920</v>
      </c>
      <c r="E39" s="24"/>
      <c r="F39" s="24"/>
      <c r="G39" s="24"/>
      <c r="H39" s="24"/>
      <c r="I39" s="24"/>
      <c r="J39" s="24"/>
      <c r="K39" s="24"/>
      <c r="L39" s="24"/>
      <c r="M39" s="31">
        <f>N39</f>
        <v>40920</v>
      </c>
      <c r="N39" s="31">
        <v>40920</v>
      </c>
      <c r="O39" s="31"/>
      <c r="P39" s="38"/>
      <c r="Q39" s="38"/>
    </row>
    <row r="40" spans="1:17" s="49" customFormat="1" ht="22.5">
      <c r="A40" s="64"/>
      <c r="B40" s="60">
        <v>92120</v>
      </c>
      <c r="C40" s="41" t="s">
        <v>51</v>
      </c>
      <c r="D40" s="31">
        <f>M40</f>
        <v>1189034.68</v>
      </c>
      <c r="E40" s="24"/>
      <c r="F40" s="24"/>
      <c r="G40" s="24"/>
      <c r="H40" s="24"/>
      <c r="I40" s="24"/>
      <c r="J40" s="24"/>
      <c r="K40" s="24"/>
      <c r="L40" s="24"/>
      <c r="M40" s="31">
        <f>N40</f>
        <v>1189034.68</v>
      </c>
      <c r="N40" s="31">
        <f>1063961.68+100000+13263+11810</f>
        <v>1189034.68</v>
      </c>
      <c r="O40" s="31"/>
      <c r="P40" s="38"/>
      <c r="Q40" s="38"/>
    </row>
    <row r="41" spans="1:17" s="49" customFormat="1" ht="18" customHeight="1">
      <c r="A41" s="64"/>
      <c r="B41" s="60">
        <v>92195</v>
      </c>
      <c r="C41" s="41" t="s">
        <v>56</v>
      </c>
      <c r="D41" s="31">
        <f>E41</f>
        <v>10000</v>
      </c>
      <c r="E41" s="31">
        <f>F41+I41</f>
        <v>10000</v>
      </c>
      <c r="F41" s="31">
        <f>G41+H41</f>
        <v>10000</v>
      </c>
      <c r="G41" s="31"/>
      <c r="H41" s="31">
        <v>10000</v>
      </c>
      <c r="I41" s="31"/>
      <c r="J41" s="31"/>
      <c r="K41" s="24"/>
      <c r="L41" s="24"/>
      <c r="M41" s="31"/>
      <c r="N41" s="24"/>
      <c r="O41" s="31"/>
      <c r="P41" s="38"/>
      <c r="Q41" s="38"/>
    </row>
    <row r="42" spans="1:17" s="49" customFormat="1" ht="14.25">
      <c r="A42" s="89">
        <v>926</v>
      </c>
      <c r="B42" s="23"/>
      <c r="C42" s="37" t="s">
        <v>27</v>
      </c>
      <c r="D42" s="24">
        <f>E42+M42</f>
        <v>767897</v>
      </c>
      <c r="E42" s="24">
        <f>E44</f>
        <v>25396</v>
      </c>
      <c r="F42" s="24">
        <f>F44</f>
        <v>25396</v>
      </c>
      <c r="G42" s="24">
        <f>G44</f>
        <v>18248</v>
      </c>
      <c r="H42" s="24">
        <f>H44</f>
        <v>7148</v>
      </c>
      <c r="I42" s="24"/>
      <c r="J42" s="24"/>
      <c r="K42" s="24"/>
      <c r="L42" s="24"/>
      <c r="M42" s="24">
        <f>M43+M44</f>
        <v>742501</v>
      </c>
      <c r="N42" s="24">
        <f>N43+N44</f>
        <v>742501</v>
      </c>
      <c r="O42" s="24"/>
      <c r="P42" s="38"/>
      <c r="Q42" s="38"/>
    </row>
    <row r="43" spans="1:17" s="63" customFormat="1" ht="14.25">
      <c r="A43" s="90"/>
      <c r="B43" s="59">
        <v>92601</v>
      </c>
      <c r="C43" s="41" t="s">
        <v>54</v>
      </c>
      <c r="D43" s="31">
        <f>M43</f>
        <v>713391</v>
      </c>
      <c r="E43" s="31"/>
      <c r="F43" s="31"/>
      <c r="G43" s="31"/>
      <c r="H43" s="31"/>
      <c r="I43" s="31"/>
      <c r="J43" s="31"/>
      <c r="K43" s="31"/>
      <c r="L43" s="31"/>
      <c r="M43" s="31">
        <f>N43</f>
        <v>713391</v>
      </c>
      <c r="N43" s="31">
        <f>200000+386580+126811</f>
        <v>713391</v>
      </c>
      <c r="O43" s="31"/>
      <c r="P43" s="62"/>
      <c r="Q43" s="62"/>
    </row>
    <row r="44" spans="1:17" s="49" customFormat="1" ht="14.25">
      <c r="A44" s="91"/>
      <c r="B44" s="59">
        <v>92695</v>
      </c>
      <c r="C44" s="41" t="s">
        <v>56</v>
      </c>
      <c r="D44" s="31">
        <f>E44+M44</f>
        <v>54506</v>
      </c>
      <c r="E44" s="31">
        <f>F44</f>
        <v>25396</v>
      </c>
      <c r="F44" s="31">
        <f>G44+H44</f>
        <v>25396</v>
      </c>
      <c r="G44" s="31">
        <v>18248</v>
      </c>
      <c r="H44" s="31">
        <v>7148</v>
      </c>
      <c r="I44" s="24"/>
      <c r="J44" s="24"/>
      <c r="K44" s="31"/>
      <c r="L44" s="24"/>
      <c r="M44" s="31">
        <f>N44</f>
        <v>29110</v>
      </c>
      <c r="N44" s="31">
        <f>5738+4676+15674+3022</f>
        <v>29110</v>
      </c>
      <c r="O44" s="31"/>
      <c r="P44" s="38"/>
      <c r="Q44" s="38"/>
    </row>
  </sheetData>
  <sheetProtection/>
  <mergeCells count="22">
    <mergeCell ref="D2:L2"/>
    <mergeCell ref="J6:J8"/>
    <mergeCell ref="K6:K8"/>
    <mergeCell ref="L6:L8"/>
    <mergeCell ref="F6:H6"/>
    <mergeCell ref="G7:H7"/>
    <mergeCell ref="D4:D8"/>
    <mergeCell ref="E4:Q4"/>
    <mergeCell ref="Q6:Q8"/>
    <mergeCell ref="O6:O8"/>
    <mergeCell ref="N6:N8"/>
    <mergeCell ref="M5:M8"/>
    <mergeCell ref="N5:Q5"/>
    <mergeCell ref="P6:P7"/>
    <mergeCell ref="A42:A44"/>
    <mergeCell ref="F5:L5"/>
    <mergeCell ref="F7:F8"/>
    <mergeCell ref="C4:C8"/>
    <mergeCell ref="A4:A8"/>
    <mergeCell ref="B4:B8"/>
    <mergeCell ref="I6:I8"/>
    <mergeCell ref="E5:E8"/>
  </mergeCells>
  <printOptions/>
  <pageMargins left="0.71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krusz_m</cp:lastModifiedBy>
  <cp:lastPrinted>2010-12-16T08:40:25Z</cp:lastPrinted>
  <dcterms:created xsi:type="dcterms:W3CDTF">2009-10-28T18:23:53Z</dcterms:created>
  <dcterms:modified xsi:type="dcterms:W3CDTF">2010-12-28T09:07:37Z</dcterms:modified>
  <cp:category/>
  <cp:version/>
  <cp:contentType/>
  <cp:contentStatus/>
</cp:coreProperties>
</file>