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3" activeTab="0"/>
  </bookViews>
  <sheets>
    <sheet name="POKL-2011" sheetId="1" r:id="rId1"/>
    <sheet name="Arkusz1" sheetId="2" r:id="rId2"/>
  </sheets>
  <definedNames>
    <definedName name="Excel_BuiltIn_Print_Area_1">'POKL-2011'!$A$1:$Q$80</definedName>
    <definedName name="Excel_BuiltIn_Print_Area_1_1">'POKL-2011'!$1:$18</definedName>
    <definedName name="Excel_BuiltIn_Print_Area_1_1_1">'POKL-2011'!$1:$18</definedName>
    <definedName name="Excel_BuiltIn_Print_Area_1_1_11">'POKL-2011'!$1:$18</definedName>
    <definedName name="Excel_BuiltIn_Print_Area_2">'Arkusz1'!$A:$XFD</definedName>
    <definedName name="Excel_BuiltIn_Print_Area_2_1">'Arkusz1'!$A:$XFD</definedName>
    <definedName name="Excel_BuiltIn_Print_Area_2_1_1">'Arkusz1'!$A:$XFD</definedName>
    <definedName name="Excel_BuiltIn_Print_Area_2_1_11">'Arkusz1'!$A:$XFD</definedName>
    <definedName name="Excel_BuiltIn_Sheet_Title_1">"Tabela 9a"</definedName>
    <definedName name="Excel_BuiltIn_Sheet_Title_1_1">"POKL-2011"</definedName>
    <definedName name="Excel_BuiltIn_Sheet_Title_1_1_1">"POKL-2011"</definedName>
    <definedName name="Excel_BuiltIn_Sheet_Title_1_1_11">"POKL-2011"</definedName>
    <definedName name="Excel_BuiltIn_Sheet_Title_2">"Arkusz1"</definedName>
    <definedName name="Excel_BuiltIn_Sheet_Title_2_1">"Arkusz1"</definedName>
    <definedName name="Excel_BuiltIn_Sheet_Title_2_1_1">"Arkusz1"</definedName>
    <definedName name="Excel_BuiltIn_Sheet_Title_2_1_11">"Arkusz1"</definedName>
    <definedName name="_xlnm.Print_Titles" localSheetId="0">'POKL-2011'!$4:$11</definedName>
  </definedNames>
  <calcPr fullCalcOnLoad="1"/>
</workbook>
</file>

<file path=xl/sharedStrings.xml><?xml version="1.0" encoding="utf-8"?>
<sst xmlns="http://schemas.openxmlformats.org/spreadsheetml/2006/main" count="126" uniqueCount="73">
  <si>
    <t>Tabela nr 9a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</si>
  <si>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</si>
  <si>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</si>
  <si>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</si>
  <si>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</si>
  <si>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</si>
  <si>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</si>
  <si>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</si>
  <si>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</si>
  <si>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</si>
  <si>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2011r.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</si>
  <si>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</si>
  <si>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</si>
  <si>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</si>
  <si>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</si>
  <si>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</si>
  <si>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</si>
  <si>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</si>
  <si>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</si>
  <si>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</si>
  <si>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</si>
  <si>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</si>
  <si>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</si>
  <si>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</si>
  <si>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</si>
  <si>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</si>
  <si>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bieżące</t>
  </si>
  <si>
    <t>1.1</t>
  </si>
  <si>
    <t>Program Operacyjny Kapitał Ludzki, Priorytet IX – Rozwój wykształcenia i kompetencji w regionach, Działanie 9.4 – Wysoko wykwalifikowane kadry systemu oświaty</t>
  </si>
  <si>
    <r>
      <t xml:space="preserve">nazwa projektu: </t>
    </r>
    <r>
      <rPr>
        <b/>
        <sz val="8"/>
        <color indexed="8"/>
        <rFont val="Times New Roman"/>
        <family val="1"/>
      </rPr>
      <t>„Wiedząc więcej – lepiej uczę”</t>
    </r>
  </si>
  <si>
    <t>801 80146</t>
  </si>
  <si>
    <t>razem</t>
  </si>
  <si>
    <t>z tego 2009</t>
  </si>
  <si>
    <t>z tego 2010</t>
  </si>
  <si>
    <t>z tego 2011</t>
  </si>
  <si>
    <t>1.2</t>
  </si>
  <si>
    <t>Program Operacyjny Kapitał Ludzki, Priorytet IX – Rozwój wykształcenia i kompetencji w regionach, Działanie 9.1 – Wyrównanie szans edukacyjnych i zapewnienie wysokiej jakości usług edukacyjnych świadczonych w systemie oświaty</t>
  </si>
  <si>
    <r>
      <t xml:space="preserve">nazwa projektu: </t>
    </r>
    <r>
      <rPr>
        <b/>
        <sz val="8"/>
        <color indexed="8"/>
        <rFont val="Times New Roman"/>
        <family val="1"/>
      </rPr>
      <t>„Już dziś planuję swoją przyszłość”</t>
    </r>
  </si>
  <si>
    <t>801 80195</t>
  </si>
  <si>
    <t>1.3</t>
  </si>
  <si>
    <t>Program Operacyjny Kapitał Ludzki, Priorytet IX – Rozwój wykształcenia i kompetencji w regionach, Działanie 9.2 – Podniesienie atrakcyjności i jakości szkolnictwa zawodowego</t>
  </si>
  <si>
    <r>
      <t xml:space="preserve">nazwa projektu: </t>
    </r>
    <r>
      <rPr>
        <b/>
        <sz val="8"/>
        <color indexed="8"/>
        <rFont val="Times New Roman"/>
        <family val="1"/>
      </rPr>
      <t>„Będę profesjonalistą”</t>
    </r>
  </si>
  <si>
    <t>1.4</t>
  </si>
  <si>
    <r>
      <t xml:space="preserve">nazwa projektu : </t>
    </r>
    <r>
      <rPr>
        <b/>
        <sz val="8"/>
        <color indexed="8"/>
        <rFont val="Times New Roman"/>
        <family val="1"/>
      </rPr>
      <t>Łowcy pomysłów</t>
    </r>
  </si>
  <si>
    <t>1.5</t>
  </si>
  <si>
    <t xml:space="preserve">Program Sektorowy: Comenius </t>
  </si>
  <si>
    <r>
      <t xml:space="preserve">nazwa programu: </t>
    </r>
    <r>
      <rPr>
        <b/>
        <sz val="8"/>
        <color indexed="8"/>
        <rFont val="Times New Roman"/>
        <family val="1"/>
      </rPr>
      <t>Uczenie się przez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całe życie</t>
    </r>
  </si>
  <si>
    <t>1.6</t>
  </si>
  <si>
    <t>Program „Uczenie się przez całe życie” Leonardo da Vinci</t>
  </si>
  <si>
    <r>
      <t>nazwa projektu</t>
    </r>
    <r>
      <rPr>
        <b/>
        <sz val="8"/>
        <color indexed="8"/>
        <rFont val="Times New Roman"/>
        <family val="1"/>
      </rPr>
      <t>: „Będę fachowcem w Europie”</t>
    </r>
  </si>
  <si>
    <t xml:space="preserve">801 80195 </t>
  </si>
  <si>
    <t>z tego 2012</t>
  </si>
  <si>
    <t>1.7</t>
  </si>
  <si>
    <t>Program „Uczenie się przez całe życie” Comenius</t>
  </si>
  <si>
    <r>
      <t>nazwa projektu</t>
    </r>
    <r>
      <rPr>
        <b/>
        <sz val="8"/>
        <color indexed="8"/>
        <rFont val="Times New Roman"/>
        <family val="1"/>
      </rPr>
      <t>: „Świadoma młodzież w działaniu”</t>
    </r>
  </si>
  <si>
    <t>z tego 2013</t>
  </si>
  <si>
    <t>1.8</t>
  </si>
  <si>
    <t>Program: Program Operacyjny Kapitał Ludzki, Priorytet VI – Rynek pracy otwarty dla wszystkich, Działanie 6.2- Wsparcie oraz promocja przedsiębiorczości i samozatrudnienia</t>
  </si>
  <si>
    <r>
      <t xml:space="preserve">nazwa projektu: </t>
    </r>
    <r>
      <rPr>
        <b/>
        <sz val="8"/>
        <color indexed="8"/>
        <rFont val="Times New Roman"/>
        <family val="1"/>
      </rPr>
      <t>"Moje Przedsiębiorstwo - Mój Sukces"</t>
    </r>
  </si>
  <si>
    <t>853 85333</t>
  </si>
  <si>
    <t>1.9</t>
  </si>
  <si>
    <t>Program: Program Operacyjny Kapitał Ludzki, Piorytet VI- Rynek pracy otwarty dla wszystkich, Działanie 6.1 – Poprawa dostępu do zatrudnienia oraz wspieranie aktywności zawodowej w regionie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</si>
  <si>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II"</t>
    </r>
  </si>
  <si>
    <t>1.10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</si>
  <si>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III"</t>
    </r>
  </si>
  <si>
    <t>1.11</t>
  </si>
  <si>
    <t>Program: Program Operacyjny Kapitał Ludzki 2007-2013, Piorytet VI-"Rynek pracy otwarty dla wszystkich" oraz Piorytet VII - "Promocja integracji społecznej"</t>
  </si>
  <si>
    <r>
      <t xml:space="preserve">nazwa projektu: </t>
    </r>
    <r>
      <rPr>
        <b/>
        <sz val="8"/>
        <color indexed="8"/>
        <rFont val="Times New Roman"/>
        <family val="1"/>
      </rPr>
      <t>"Edukacja szansą na przyszłość"</t>
    </r>
  </si>
  <si>
    <t>853 85395</t>
  </si>
  <si>
    <t>z tego 2008</t>
  </si>
  <si>
    <t>Wydatki majątkowe</t>
  </si>
  <si>
    <t>Ogółem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</si>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</sst>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Sans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6" fillId="0" borderId="12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wrapText="1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 wrapText="1"/>
      <protection/>
    </xf>
    <xf numFmtId="4" fontId="3" fillId="0" borderId="18" xfId="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right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horizontal="right"/>
      <protection/>
    </xf>
    <xf numFmtId="0" fontId="3" fillId="0" borderId="23" xfId="0" applyNumberFormat="1" applyFont="1" applyFill="1" applyBorder="1" applyAlignment="1" applyProtection="1">
      <alignment horizontal="right" wrapText="1"/>
      <protection/>
    </xf>
    <xf numFmtId="0" fontId="3" fillId="0" borderId="24" xfId="0" applyNumberFormat="1" applyFont="1" applyFill="1" applyBorder="1" applyAlignment="1" applyProtection="1">
      <alignment horizontal="right" wrapText="1"/>
      <protection/>
    </xf>
    <xf numFmtId="0" fontId="3" fillId="0" borderId="22" xfId="0" applyNumberFormat="1" applyFont="1" applyFill="1" applyBorder="1" applyAlignment="1" applyProtection="1">
      <alignment horizontal="right" wrapText="1"/>
      <protection/>
    </xf>
    <xf numFmtId="0" fontId="3" fillId="0" borderId="25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27" xfId="0" applyNumberFormat="1" applyFont="1" applyFill="1" applyBorder="1" applyAlignment="1" applyProtection="1">
      <alignment/>
      <protection/>
    </xf>
    <xf numFmtId="4" fontId="3" fillId="0" borderId="26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27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4" fontId="3" fillId="0" borderId="33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7" fillId="0" borderId="13" xfId="0" applyNumberFormat="1" applyFont="1" applyFill="1" applyBorder="1" applyAlignment="1" applyProtection="1">
      <alignment horizontal="right"/>
      <protection/>
    </xf>
    <xf numFmtId="0" fontId="2" fillId="34" borderId="37" xfId="0" applyNumberFormat="1" applyFont="1" applyFill="1" applyBorder="1" applyAlignment="1" applyProtection="1">
      <alignment horizont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 applyProtection="1">
      <alignment horizontal="center" vertical="center"/>
      <protection/>
    </xf>
    <xf numFmtId="4" fontId="3" fillId="0" borderId="39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7.7109375" defaultRowHeight="12.75"/>
  <cols>
    <col min="1" max="1" width="4.140625" style="1" customWidth="1"/>
    <col min="2" max="2" width="18.7109375" style="1" customWidth="1"/>
    <col min="3" max="3" width="7.00390625" style="1" customWidth="1"/>
    <col min="4" max="4" width="8.8515625" style="2" customWidth="1"/>
    <col min="5" max="5" width="13.28125" style="1" customWidth="1"/>
    <col min="6" max="6" width="11.7109375" style="1" customWidth="1"/>
    <col min="7" max="7" width="15.140625" style="1" customWidth="1"/>
    <col min="8" max="8" width="11.57421875" style="1" customWidth="1"/>
    <col min="9" max="9" width="9.8515625" style="1" customWidth="1"/>
    <col min="10" max="10" width="4.140625" style="1" customWidth="1"/>
    <col min="11" max="11" width="3.140625" style="1" customWidth="1"/>
    <col min="12" max="12" width="11.421875" style="1" customWidth="1"/>
    <col min="13" max="13" width="11.7109375" style="1" customWidth="1"/>
    <col min="14" max="14" width="6.7109375" style="1" customWidth="1"/>
    <col min="15" max="15" width="6.421875" style="1" customWidth="1"/>
    <col min="16" max="16" width="5.28125" style="1" customWidth="1"/>
    <col min="17" max="17" width="10.140625" style="1" customWidth="1"/>
    <col min="18" max="16384" width="7.7109375" style="1" customWidth="1"/>
  </cols>
  <sheetData>
    <row r="1" spans="1:48" s="7" customFormat="1" ht="12.75">
      <c r="A1" s="3"/>
      <c r="B1" s="4" t="s">
        <v>72</v>
      </c>
      <c r="C1" s="3"/>
      <c r="D1" s="5"/>
      <c r="E1" s="3"/>
      <c r="F1" s="3"/>
      <c r="G1" s="3"/>
      <c r="H1" s="6"/>
      <c r="I1" s="3"/>
      <c r="J1" s="6"/>
      <c r="K1" s="3"/>
      <c r="L1" s="6"/>
      <c r="N1" s="3"/>
      <c r="O1" s="3"/>
      <c r="P1" s="3"/>
      <c r="Q1" s="3" t="s">
        <v>0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7" customFormat="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</row>
    <row r="3" spans="1:48" s="7" customFormat="1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1:17" s="7" customFormat="1" ht="12.75" customHeight="1">
      <c r="A4" s="82" t="s">
        <v>1</v>
      </c>
      <c r="B4" s="82" t="s">
        <v>2</v>
      </c>
      <c r="C4" s="82" t="s">
        <v>3</v>
      </c>
      <c r="D4" s="82" t="s">
        <v>4</v>
      </c>
      <c r="E4" s="82" t="s">
        <v>5</v>
      </c>
      <c r="F4" s="82" t="s">
        <v>6</v>
      </c>
      <c r="G4" s="82"/>
      <c r="H4" s="82" t="s">
        <v>7</v>
      </c>
      <c r="I4" s="82"/>
      <c r="J4" s="82"/>
      <c r="K4" s="82"/>
      <c r="L4" s="82"/>
      <c r="M4" s="82"/>
      <c r="N4" s="82"/>
      <c r="O4" s="82"/>
      <c r="P4" s="82"/>
      <c r="Q4" s="82"/>
    </row>
    <row r="5" spans="1:17" s="7" customFormat="1" ht="12.75" customHeight="1">
      <c r="A5" s="82"/>
      <c r="B5" s="82"/>
      <c r="C5" s="82"/>
      <c r="D5" s="82"/>
      <c r="E5" s="82"/>
      <c r="F5" s="82" t="s">
        <v>8</v>
      </c>
      <c r="G5" s="82" t="s">
        <v>9</v>
      </c>
      <c r="H5" s="82" t="s">
        <v>10</v>
      </c>
      <c r="I5" s="82"/>
      <c r="J5" s="82"/>
      <c r="K5" s="82"/>
      <c r="L5" s="82"/>
      <c r="M5" s="82"/>
      <c r="N5" s="82"/>
      <c r="O5" s="82"/>
      <c r="P5" s="82"/>
      <c r="Q5" s="82"/>
    </row>
    <row r="6" spans="1:17" s="7" customFormat="1" ht="12.75" customHeight="1">
      <c r="A6" s="82"/>
      <c r="B6" s="82"/>
      <c r="C6" s="82"/>
      <c r="D6" s="82"/>
      <c r="E6" s="82"/>
      <c r="F6" s="82"/>
      <c r="G6" s="82"/>
      <c r="H6" s="82" t="s">
        <v>11</v>
      </c>
      <c r="I6" s="82" t="s">
        <v>12</v>
      </c>
      <c r="J6" s="82"/>
      <c r="K6" s="82"/>
      <c r="L6" s="82"/>
      <c r="M6" s="82"/>
      <c r="N6" s="82"/>
      <c r="O6" s="82"/>
      <c r="P6" s="82"/>
      <c r="Q6" s="82"/>
    </row>
    <row r="7" spans="1:17" s="7" customFormat="1" ht="17.25" customHeight="1">
      <c r="A7" s="82"/>
      <c r="B7" s="82"/>
      <c r="C7" s="82"/>
      <c r="D7" s="82"/>
      <c r="E7" s="82"/>
      <c r="F7" s="82"/>
      <c r="G7" s="82"/>
      <c r="H7" s="82"/>
      <c r="I7" s="82" t="s">
        <v>13</v>
      </c>
      <c r="J7" s="82"/>
      <c r="K7" s="82"/>
      <c r="L7" s="82"/>
      <c r="M7" s="82" t="s">
        <v>14</v>
      </c>
      <c r="N7" s="82"/>
      <c r="O7" s="82"/>
      <c r="P7" s="82"/>
      <c r="Q7" s="82"/>
    </row>
    <row r="8" spans="1:17" s="7" customFormat="1" ht="12.75" customHeight="1">
      <c r="A8" s="82"/>
      <c r="B8" s="82"/>
      <c r="C8" s="82"/>
      <c r="D8" s="82"/>
      <c r="E8" s="82"/>
      <c r="F8" s="82"/>
      <c r="G8" s="82"/>
      <c r="H8" s="82"/>
      <c r="I8" s="82" t="s">
        <v>15</v>
      </c>
      <c r="J8" s="82" t="s">
        <v>16</v>
      </c>
      <c r="K8" s="82"/>
      <c r="L8" s="82"/>
      <c r="M8" s="82" t="s">
        <v>15</v>
      </c>
      <c r="N8" s="82" t="s">
        <v>16</v>
      </c>
      <c r="O8" s="82"/>
      <c r="P8" s="82"/>
      <c r="Q8" s="82"/>
    </row>
    <row r="9" spans="1:17" s="7" customFormat="1" ht="69" customHeight="1">
      <c r="A9" s="82"/>
      <c r="B9" s="82"/>
      <c r="C9" s="82"/>
      <c r="D9" s="82"/>
      <c r="E9" s="82"/>
      <c r="F9" s="82"/>
      <c r="G9" s="82"/>
      <c r="H9" s="82"/>
      <c r="I9" s="82"/>
      <c r="J9" s="10" t="s">
        <v>17</v>
      </c>
      <c r="K9" s="10" t="s">
        <v>18</v>
      </c>
      <c r="L9" s="10" t="s">
        <v>19</v>
      </c>
      <c r="M9" s="82"/>
      <c r="N9" s="9" t="s">
        <v>20</v>
      </c>
      <c r="O9" s="9" t="s">
        <v>17</v>
      </c>
      <c r="P9" s="9" t="s">
        <v>18</v>
      </c>
      <c r="Q9" s="10" t="s">
        <v>21</v>
      </c>
    </row>
    <row r="10" spans="1:17" s="13" customFormat="1" ht="12.75">
      <c r="A10" s="11"/>
      <c r="B10" s="11"/>
      <c r="C10" s="11"/>
      <c r="D10" s="12"/>
      <c r="E10" s="11" t="s">
        <v>22</v>
      </c>
      <c r="F10" s="11"/>
      <c r="G10" s="12"/>
      <c r="H10" s="12" t="s">
        <v>23</v>
      </c>
      <c r="I10" s="11" t="s">
        <v>24</v>
      </c>
      <c r="J10" s="11"/>
      <c r="K10" s="11"/>
      <c r="L10" s="11"/>
      <c r="M10" s="11" t="s">
        <v>25</v>
      </c>
      <c r="N10" s="11"/>
      <c r="O10" s="11"/>
      <c r="P10" s="11"/>
      <c r="Q10" s="11"/>
    </row>
    <row r="11" spans="1:50" s="16" customFormat="1" ht="12.75">
      <c r="A11" s="14">
        <v>1</v>
      </c>
      <c r="B11" s="12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1">
        <v>10</v>
      </c>
      <c r="K11" s="11">
        <v>11</v>
      </c>
      <c r="L11" s="12">
        <v>12</v>
      </c>
      <c r="M11" s="12">
        <v>13</v>
      </c>
      <c r="N11" s="12">
        <v>14</v>
      </c>
      <c r="O11" s="11">
        <v>15</v>
      </c>
      <c r="P11" s="11">
        <v>16</v>
      </c>
      <c r="Q11" s="12">
        <v>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s="16" customFormat="1" ht="12.75" customHeight="1">
      <c r="A12" s="17"/>
      <c r="B12" s="83" t="s">
        <v>26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s="16" customFormat="1" ht="87.75" customHeight="1">
      <c r="A13" s="84" t="s">
        <v>27</v>
      </c>
      <c r="B13" s="18" t="s">
        <v>28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s="16" customFormat="1" ht="32.25">
      <c r="A14" s="84"/>
      <c r="B14" s="10" t="s">
        <v>29</v>
      </c>
      <c r="C14" s="19"/>
      <c r="D14" s="20" t="s">
        <v>30</v>
      </c>
      <c r="E14" s="21">
        <f>F14+G14</f>
        <v>520176.47</v>
      </c>
      <c r="F14" s="21">
        <f>F15</f>
        <v>78026.47</v>
      </c>
      <c r="G14" s="21">
        <f>G15</f>
        <v>442150</v>
      </c>
      <c r="H14" s="21">
        <f>E18</f>
        <v>44058.07</v>
      </c>
      <c r="I14" s="21">
        <f>F18</f>
        <v>6513.62</v>
      </c>
      <c r="J14" s="21"/>
      <c r="K14" s="21"/>
      <c r="L14" s="21">
        <f>F18</f>
        <v>6513.62</v>
      </c>
      <c r="M14" s="21">
        <f>G18</f>
        <v>37544.45</v>
      </c>
      <c r="N14" s="22"/>
      <c r="O14" s="22"/>
      <c r="P14" s="22"/>
      <c r="Q14" s="21">
        <f>G18</f>
        <v>37544.45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s="16" customFormat="1" ht="12.75">
      <c r="A15" s="84"/>
      <c r="B15" s="23" t="s">
        <v>31</v>
      </c>
      <c r="C15" s="86"/>
      <c r="D15" s="86"/>
      <c r="E15" s="21">
        <f>F15+G15</f>
        <v>520176.47</v>
      </c>
      <c r="F15" s="21">
        <f>F16+F17+F18</f>
        <v>78026.47</v>
      </c>
      <c r="G15" s="21">
        <f>G16+G17+G18</f>
        <v>442150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s="16" customFormat="1" ht="12.75">
      <c r="A16" s="84"/>
      <c r="B16" s="23" t="s">
        <v>32</v>
      </c>
      <c r="C16" s="86"/>
      <c r="D16" s="86"/>
      <c r="E16" s="21">
        <f>F16+G16</f>
        <v>193595.36999999997</v>
      </c>
      <c r="F16" s="22">
        <f>78200-49122.04</f>
        <v>29077.96</v>
      </c>
      <c r="G16" s="21">
        <f>442150-277632.59</f>
        <v>164517.40999999997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s="16" customFormat="1" ht="12.75">
      <c r="A17" s="84"/>
      <c r="B17" s="23" t="s">
        <v>33</v>
      </c>
      <c r="C17" s="86"/>
      <c r="D17" s="86"/>
      <c r="E17" s="21">
        <f>F17+G17</f>
        <v>282523.03</v>
      </c>
      <c r="F17" s="22">
        <v>42434.89</v>
      </c>
      <c r="G17" s="21">
        <v>240088.14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s="16" customFormat="1" ht="13.5" customHeight="1">
      <c r="A18" s="84"/>
      <c r="B18" s="26" t="s">
        <v>34</v>
      </c>
      <c r="C18" s="86"/>
      <c r="D18" s="86"/>
      <c r="E18" s="22">
        <f>F18+G18</f>
        <v>44058.07</v>
      </c>
      <c r="F18" s="22">
        <f>6687.15-173.53</f>
        <v>6513.62</v>
      </c>
      <c r="G18" s="22">
        <v>37544.45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s="16" customFormat="1" ht="114.75" customHeight="1">
      <c r="A19" s="88" t="s">
        <v>35</v>
      </c>
      <c r="B19" s="27" t="s">
        <v>36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s="16" customFormat="1" ht="30.75" customHeight="1">
      <c r="A20" s="88"/>
      <c r="B20" s="28" t="s">
        <v>37</v>
      </c>
      <c r="C20" s="29"/>
      <c r="D20" s="30" t="s">
        <v>38</v>
      </c>
      <c r="E20" s="31">
        <f>E21</f>
        <v>931950</v>
      </c>
      <c r="F20" s="31">
        <f>F21</f>
        <v>139792.5</v>
      </c>
      <c r="G20" s="31">
        <f>G21</f>
        <v>792157.5</v>
      </c>
      <c r="H20" s="31">
        <f>I20+M20</f>
        <v>231015</v>
      </c>
      <c r="I20" s="31">
        <f>F24</f>
        <v>34652.25</v>
      </c>
      <c r="J20" s="31"/>
      <c r="K20" s="31"/>
      <c r="L20" s="31">
        <f>I20</f>
        <v>34652.25</v>
      </c>
      <c r="M20" s="31">
        <f>G24</f>
        <v>196362.75</v>
      </c>
      <c r="N20" s="32"/>
      <c r="O20" s="32"/>
      <c r="P20" s="32"/>
      <c r="Q20" s="31">
        <f>M20</f>
        <v>196362.75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s="16" customFormat="1" ht="12.75">
      <c r="A21" s="88"/>
      <c r="B21" s="33" t="s">
        <v>31</v>
      </c>
      <c r="C21" s="87"/>
      <c r="D21" s="87"/>
      <c r="E21" s="21">
        <f>E22+E24+E23</f>
        <v>931950</v>
      </c>
      <c r="F21" s="21">
        <f>F22+F24+F23</f>
        <v>139792.5</v>
      </c>
      <c r="G21" s="21">
        <f>G22+G24+G23</f>
        <v>792157.5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s="16" customFormat="1" ht="12.75">
      <c r="A22" s="88"/>
      <c r="B22" s="33" t="s">
        <v>32</v>
      </c>
      <c r="C22" s="87"/>
      <c r="D22" s="87"/>
      <c r="E22" s="21">
        <f>F22+G22</f>
        <v>188590.47</v>
      </c>
      <c r="F22" s="21">
        <f>36210-7921.43</f>
        <v>28288.57</v>
      </c>
      <c r="G22" s="21">
        <f>205190-44888.1</f>
        <v>160301.9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s="16" customFormat="1" ht="12.75">
      <c r="A23" s="88"/>
      <c r="B23" s="33" t="s">
        <v>33</v>
      </c>
      <c r="C23" s="87"/>
      <c r="D23" s="87"/>
      <c r="E23" s="21">
        <f>F23+G23</f>
        <v>512344.52999999997</v>
      </c>
      <c r="F23" s="21">
        <v>76851.68</v>
      </c>
      <c r="G23" s="21">
        <v>435492.85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s="16" customFormat="1" ht="12.75">
      <c r="A24" s="88"/>
      <c r="B24" s="34" t="s">
        <v>34</v>
      </c>
      <c r="C24" s="87"/>
      <c r="D24" s="87"/>
      <c r="E24" s="21">
        <f>F24+G24</f>
        <v>231015</v>
      </c>
      <c r="F24" s="22">
        <v>34652.25</v>
      </c>
      <c r="G24" s="21">
        <v>196362.75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17" ht="82.5" customHeight="1">
      <c r="A25" s="91" t="s">
        <v>39</v>
      </c>
      <c r="B25" s="35" t="s">
        <v>40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21.75">
      <c r="A26" s="91"/>
      <c r="B26" s="10" t="s">
        <v>41</v>
      </c>
      <c r="C26" s="29"/>
      <c r="D26" s="30" t="s">
        <v>38</v>
      </c>
      <c r="E26" s="31">
        <f>E27</f>
        <v>369394</v>
      </c>
      <c r="F26" s="31">
        <f>F27</f>
        <v>55409.100000000006</v>
      </c>
      <c r="G26" s="31">
        <f>G27</f>
        <v>313984.9</v>
      </c>
      <c r="H26" s="31">
        <f>I26+M26</f>
        <v>283265.6</v>
      </c>
      <c r="I26" s="31">
        <f>F29</f>
        <v>42489.73</v>
      </c>
      <c r="J26" s="31"/>
      <c r="K26" s="31"/>
      <c r="L26" s="31">
        <f>I26</f>
        <v>42489.73</v>
      </c>
      <c r="M26" s="31">
        <f>G29</f>
        <v>240775.87</v>
      </c>
      <c r="N26" s="32"/>
      <c r="O26" s="32"/>
      <c r="P26" s="32"/>
      <c r="Q26" s="31">
        <f>M26</f>
        <v>240775.87</v>
      </c>
    </row>
    <row r="27" spans="1:17" ht="12.75">
      <c r="A27" s="91"/>
      <c r="B27" s="23" t="s">
        <v>31</v>
      </c>
      <c r="C27" s="87"/>
      <c r="D27" s="87"/>
      <c r="E27" s="21">
        <f>E28+E29</f>
        <v>369394</v>
      </c>
      <c r="F27" s="21">
        <f>F28+F29</f>
        <v>55409.100000000006</v>
      </c>
      <c r="G27" s="21">
        <f>G28+G29</f>
        <v>313984.9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ht="12.75">
      <c r="A28" s="91"/>
      <c r="B28" s="23" t="s">
        <v>33</v>
      </c>
      <c r="C28" s="87"/>
      <c r="D28" s="87"/>
      <c r="E28" s="21">
        <f>F28+G28</f>
        <v>86128.4</v>
      </c>
      <c r="F28" s="21">
        <v>12919.37</v>
      </c>
      <c r="G28" s="21">
        <v>73209.03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2.75">
      <c r="A29" s="91"/>
      <c r="B29" s="26" t="s">
        <v>34</v>
      </c>
      <c r="C29" s="87"/>
      <c r="D29" s="87"/>
      <c r="E29" s="21">
        <f>F29+G29</f>
        <v>283265.6</v>
      </c>
      <c r="F29" s="22">
        <v>42489.73</v>
      </c>
      <c r="G29" s="21">
        <v>240775.87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20.75" customHeight="1">
      <c r="A30" s="91" t="s">
        <v>42</v>
      </c>
      <c r="B30" s="35" t="s">
        <v>36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21.75">
      <c r="A31" s="91"/>
      <c r="B31" s="37" t="s">
        <v>43</v>
      </c>
      <c r="C31" s="25"/>
      <c r="D31" s="38" t="s">
        <v>38</v>
      </c>
      <c r="E31" s="21">
        <f>F31+G31</f>
        <v>200304</v>
      </c>
      <c r="F31" s="22">
        <f>F32</f>
        <v>30045.6</v>
      </c>
      <c r="G31" s="21">
        <f>G32</f>
        <v>170258.4</v>
      </c>
      <c r="H31" s="39">
        <f>E31</f>
        <v>200304</v>
      </c>
      <c r="I31" s="39">
        <f>F31</f>
        <v>30045.6</v>
      </c>
      <c r="J31" s="39"/>
      <c r="K31" s="39"/>
      <c r="L31" s="39">
        <f>F31</f>
        <v>30045.6</v>
      </c>
      <c r="M31" s="39">
        <f>G31</f>
        <v>170258.4</v>
      </c>
      <c r="N31" s="39"/>
      <c r="O31" s="39"/>
      <c r="P31" s="39"/>
      <c r="Q31" s="39">
        <f>G31</f>
        <v>170258.4</v>
      </c>
    </row>
    <row r="32" spans="1:17" ht="12.75">
      <c r="A32" s="91"/>
      <c r="B32" s="26" t="s">
        <v>31</v>
      </c>
      <c r="C32" s="86"/>
      <c r="D32" s="86"/>
      <c r="E32" s="21">
        <f>F32+G32</f>
        <v>200304</v>
      </c>
      <c r="F32" s="22">
        <f>F33</f>
        <v>30045.6</v>
      </c>
      <c r="G32" s="21">
        <f>G33</f>
        <v>170258.4</v>
      </c>
      <c r="H32" s="93"/>
      <c r="I32" s="93"/>
      <c r="J32" s="93"/>
      <c r="K32" s="93"/>
      <c r="L32" s="93"/>
      <c r="M32" s="94"/>
      <c r="N32" s="94"/>
      <c r="O32" s="94"/>
      <c r="P32" s="94"/>
      <c r="Q32" s="94"/>
    </row>
    <row r="33" spans="1:17" ht="12.75">
      <c r="A33" s="91"/>
      <c r="B33" s="26" t="s">
        <v>34</v>
      </c>
      <c r="C33" s="86"/>
      <c r="D33" s="86"/>
      <c r="E33" s="21">
        <v>200304</v>
      </c>
      <c r="F33" s="22">
        <v>30045.6</v>
      </c>
      <c r="G33" s="21">
        <v>170258.4</v>
      </c>
      <c r="H33" s="93"/>
      <c r="I33" s="93"/>
      <c r="J33" s="93"/>
      <c r="K33" s="93"/>
      <c r="L33" s="93"/>
      <c r="M33" s="94"/>
      <c r="N33" s="94"/>
      <c r="O33" s="94"/>
      <c r="P33" s="94"/>
      <c r="Q33" s="94"/>
    </row>
    <row r="34" spans="1:17" ht="21">
      <c r="A34" s="91" t="s">
        <v>44</v>
      </c>
      <c r="B34" s="18" t="s">
        <v>45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33">
      <c r="A35" s="91"/>
      <c r="B35" s="37" t="s">
        <v>46</v>
      </c>
      <c r="C35" s="25"/>
      <c r="D35" s="25" t="s">
        <v>38</v>
      </c>
      <c r="E35" s="21">
        <f>E36</f>
        <v>3750.46</v>
      </c>
      <c r="F35" s="22">
        <v>0</v>
      </c>
      <c r="G35" s="21">
        <f>G36</f>
        <v>3750.46</v>
      </c>
      <c r="H35" s="39">
        <f>E35</f>
        <v>3750.46</v>
      </c>
      <c r="I35" s="39">
        <v>0</v>
      </c>
      <c r="J35" s="39"/>
      <c r="K35" s="39"/>
      <c r="L35" s="39">
        <v>0</v>
      </c>
      <c r="M35" s="39">
        <f>G35</f>
        <v>3750.46</v>
      </c>
      <c r="N35" s="39"/>
      <c r="O35" s="39"/>
      <c r="P35" s="39"/>
      <c r="Q35" s="39">
        <f>H35</f>
        <v>3750.46</v>
      </c>
    </row>
    <row r="36" spans="1:17" ht="12.75">
      <c r="A36" s="91"/>
      <c r="B36" s="26" t="s">
        <v>31</v>
      </c>
      <c r="C36" s="86"/>
      <c r="D36" s="86"/>
      <c r="E36" s="21">
        <v>3750.46</v>
      </c>
      <c r="F36" s="22">
        <v>0</v>
      </c>
      <c r="G36" s="21">
        <v>3750.46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2.75">
      <c r="A37" s="91"/>
      <c r="B37" s="26" t="s">
        <v>34</v>
      </c>
      <c r="C37" s="86"/>
      <c r="D37" s="86"/>
      <c r="E37" s="21">
        <f>E36</f>
        <v>3750.46</v>
      </c>
      <c r="F37" s="22">
        <v>0</v>
      </c>
      <c r="G37" s="21">
        <f>G36</f>
        <v>3750.46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ht="32.25">
      <c r="A38" s="91" t="s">
        <v>47</v>
      </c>
      <c r="B38" s="41" t="s">
        <v>48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22.5">
      <c r="A39" s="91"/>
      <c r="B39" s="42" t="s">
        <v>49</v>
      </c>
      <c r="C39" s="24"/>
      <c r="D39" s="24" t="s">
        <v>50</v>
      </c>
      <c r="E39" s="21">
        <v>340374.18</v>
      </c>
      <c r="F39" s="22">
        <v>0</v>
      </c>
      <c r="G39" s="21">
        <v>340374.18</v>
      </c>
      <c r="H39" s="40">
        <f>M39+I39</f>
        <v>180676.59</v>
      </c>
      <c r="I39" s="40">
        <f>F41</f>
        <v>0</v>
      </c>
      <c r="J39" s="40"/>
      <c r="K39" s="40"/>
      <c r="L39" s="40">
        <f>F41</f>
        <v>0</v>
      </c>
      <c r="M39" s="40">
        <f>G41</f>
        <v>180676.59</v>
      </c>
      <c r="N39" s="40"/>
      <c r="O39" s="40"/>
      <c r="P39" s="40"/>
      <c r="Q39" s="40">
        <f>G41</f>
        <v>180676.59</v>
      </c>
    </row>
    <row r="40" spans="1:17" ht="12.75">
      <c r="A40" s="91"/>
      <c r="B40" s="23" t="s">
        <v>31</v>
      </c>
      <c r="C40" s="86"/>
      <c r="D40" s="86"/>
      <c r="E40" s="21">
        <f>E41+E42+E43</f>
        <v>340374.18</v>
      </c>
      <c r="F40" s="21">
        <f>F41+F42+F43</f>
        <v>0</v>
      </c>
      <c r="G40" s="21">
        <f>G41+G42+G43</f>
        <v>340374.18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t="12.75">
      <c r="A41" s="91"/>
      <c r="B41" s="26" t="s">
        <v>34</v>
      </c>
      <c r="C41" s="86"/>
      <c r="D41" s="86"/>
      <c r="E41" s="21">
        <v>180676.59</v>
      </c>
      <c r="F41" s="22">
        <v>0</v>
      </c>
      <c r="G41" s="21">
        <v>180676.59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12.75">
      <c r="A42" s="91"/>
      <c r="B42" s="26" t="s">
        <v>51</v>
      </c>
      <c r="C42" s="86"/>
      <c r="D42" s="86"/>
      <c r="E42" s="21">
        <v>159697.59</v>
      </c>
      <c r="F42" s="22">
        <v>0</v>
      </c>
      <c r="G42" s="21">
        <v>159697.59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t="32.25">
      <c r="A43" s="91" t="s">
        <v>52</v>
      </c>
      <c r="B43" s="41" t="s">
        <v>53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33">
      <c r="A44" s="91"/>
      <c r="B44" s="42" t="s">
        <v>54</v>
      </c>
      <c r="C44" s="24"/>
      <c r="D44" s="24" t="s">
        <v>50</v>
      </c>
      <c r="E44" s="21">
        <f>E45</f>
        <v>60193.5</v>
      </c>
      <c r="F44" s="22">
        <v>0</v>
      </c>
      <c r="G44" s="21">
        <f>G45</f>
        <v>60193.5</v>
      </c>
      <c r="H44" s="40">
        <f>M44+I44</f>
        <v>20064.5</v>
      </c>
      <c r="I44" s="40">
        <f>F46</f>
        <v>0</v>
      </c>
      <c r="J44" s="40"/>
      <c r="K44" s="40"/>
      <c r="L44" s="40">
        <f>F46</f>
        <v>0</v>
      </c>
      <c r="M44" s="40">
        <f>G46</f>
        <v>20064.5</v>
      </c>
      <c r="N44" s="40"/>
      <c r="O44" s="40"/>
      <c r="P44" s="40"/>
      <c r="Q44" s="40">
        <f>G46</f>
        <v>20064.5</v>
      </c>
    </row>
    <row r="45" spans="1:17" ht="12.75">
      <c r="A45" s="91"/>
      <c r="B45" s="23" t="s">
        <v>31</v>
      </c>
      <c r="C45" s="86"/>
      <c r="D45" s="86"/>
      <c r="E45" s="21">
        <f>E46+E47+E48</f>
        <v>60193.5</v>
      </c>
      <c r="F45" s="21">
        <f>F46+F47+F48</f>
        <v>0</v>
      </c>
      <c r="G45" s="21">
        <f>G46+G47+G48</f>
        <v>60193.5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2.75">
      <c r="A46" s="91"/>
      <c r="B46" s="26" t="s">
        <v>34</v>
      </c>
      <c r="C46" s="86"/>
      <c r="D46" s="86"/>
      <c r="E46" s="21">
        <v>20064.5</v>
      </c>
      <c r="F46" s="22">
        <v>0</v>
      </c>
      <c r="G46" s="21">
        <v>20064.5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ht="12.75">
      <c r="A47" s="91"/>
      <c r="B47" s="26" t="s">
        <v>51</v>
      </c>
      <c r="C47" s="86"/>
      <c r="D47" s="86"/>
      <c r="E47" s="21">
        <v>36116.1</v>
      </c>
      <c r="F47" s="22">
        <v>0</v>
      </c>
      <c r="G47" s="21">
        <v>36116.1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ht="12.75">
      <c r="A48" s="91"/>
      <c r="B48" s="26" t="s">
        <v>55</v>
      </c>
      <c r="C48" s="86"/>
      <c r="D48" s="86"/>
      <c r="E48" s="21">
        <v>4012.9</v>
      </c>
      <c r="F48" s="22">
        <v>0</v>
      </c>
      <c r="G48" s="21">
        <v>4012.9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ht="83.25" customHeight="1">
      <c r="A49" s="95" t="s">
        <v>56</v>
      </c>
      <c r="B49" s="43" t="s">
        <v>57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1:17" ht="30.75" customHeight="1">
      <c r="A50" s="95"/>
      <c r="B50" s="44" t="s">
        <v>58</v>
      </c>
      <c r="C50" s="45"/>
      <c r="D50" s="46" t="s">
        <v>59</v>
      </c>
      <c r="E50" s="31">
        <f>E51</f>
        <v>1983601.6199999999</v>
      </c>
      <c r="F50" s="31">
        <f>F51</f>
        <v>297540.25000000006</v>
      </c>
      <c r="G50" s="47">
        <f>G51</f>
        <v>1686061.3699999999</v>
      </c>
      <c r="H50" s="48">
        <f>I50+M50</f>
        <v>60190.89</v>
      </c>
      <c r="I50" s="49">
        <f>F54</f>
        <v>9028.15</v>
      </c>
      <c r="J50" s="50"/>
      <c r="K50" s="50"/>
      <c r="L50" s="49">
        <f>I50</f>
        <v>9028.15</v>
      </c>
      <c r="M50" s="32">
        <f>G54</f>
        <v>51162.74</v>
      </c>
      <c r="N50" s="50"/>
      <c r="O50" s="50"/>
      <c r="P50" s="50"/>
      <c r="Q50" s="51">
        <f>M50</f>
        <v>51162.74</v>
      </c>
    </row>
    <row r="51" spans="1:17" ht="12.75">
      <c r="A51" s="95"/>
      <c r="B51" s="52" t="s">
        <v>31</v>
      </c>
      <c r="C51" s="96"/>
      <c r="D51" s="96"/>
      <c r="E51" s="21">
        <f>E52+E53+E54</f>
        <v>1983601.6199999999</v>
      </c>
      <c r="F51" s="21">
        <f>F52+F53+F54</f>
        <v>297540.25000000006</v>
      </c>
      <c r="G51" s="53">
        <f>G52+G53+G54</f>
        <v>1686061.3699999999</v>
      </c>
      <c r="H51" s="97"/>
      <c r="I51" s="97"/>
      <c r="J51" s="97"/>
      <c r="K51" s="97"/>
      <c r="L51" s="97"/>
      <c r="M51" s="97"/>
      <c r="N51" s="97"/>
      <c r="O51" s="97"/>
      <c r="P51" s="97"/>
      <c r="Q51" s="98"/>
    </row>
    <row r="52" spans="1:17" ht="12.75">
      <c r="A52" s="95"/>
      <c r="B52" s="52" t="s">
        <v>32</v>
      </c>
      <c r="C52" s="96"/>
      <c r="D52" s="96"/>
      <c r="E52" s="53">
        <f>F52+G52</f>
        <v>23862.600000000002</v>
      </c>
      <c r="F52" s="54">
        <f>3644.8-65.4</f>
        <v>3579.4</v>
      </c>
      <c r="G52" s="53">
        <f>20653.9-370.7</f>
        <v>20283.2</v>
      </c>
      <c r="H52" s="97"/>
      <c r="I52" s="97"/>
      <c r="J52" s="97"/>
      <c r="K52" s="97"/>
      <c r="L52" s="97"/>
      <c r="M52" s="97"/>
      <c r="N52" s="97"/>
      <c r="O52" s="97"/>
      <c r="P52" s="97"/>
      <c r="Q52" s="98"/>
    </row>
    <row r="53" spans="1:17" ht="12.75">
      <c r="A53" s="95"/>
      <c r="B53" s="52" t="s">
        <v>33</v>
      </c>
      <c r="C53" s="96"/>
      <c r="D53" s="96"/>
      <c r="E53" s="53">
        <f>F53+G53</f>
        <v>1899548.13</v>
      </c>
      <c r="F53" s="54">
        <v>284932.7</v>
      </c>
      <c r="G53" s="53">
        <v>1614615.43</v>
      </c>
      <c r="H53" s="97"/>
      <c r="I53" s="97"/>
      <c r="J53" s="97"/>
      <c r="K53" s="97"/>
      <c r="L53" s="97"/>
      <c r="M53" s="97"/>
      <c r="N53" s="97"/>
      <c r="O53" s="97"/>
      <c r="P53" s="97"/>
      <c r="Q53" s="98"/>
    </row>
    <row r="54" spans="1:17" ht="12.75">
      <c r="A54" s="95"/>
      <c r="B54" s="52" t="s">
        <v>34</v>
      </c>
      <c r="C54" s="96"/>
      <c r="D54" s="96"/>
      <c r="E54" s="21">
        <f>F54+G54</f>
        <v>60190.89</v>
      </c>
      <c r="F54" s="22">
        <v>9028.15</v>
      </c>
      <c r="G54" s="21">
        <v>51162.74</v>
      </c>
      <c r="H54" s="97"/>
      <c r="I54" s="97"/>
      <c r="J54" s="97"/>
      <c r="K54" s="97"/>
      <c r="L54" s="97"/>
      <c r="M54" s="97"/>
      <c r="N54" s="97"/>
      <c r="O54" s="97"/>
      <c r="P54" s="97"/>
      <c r="Q54" s="98"/>
    </row>
    <row r="55" spans="1:17" ht="85.5" customHeight="1">
      <c r="A55" s="99" t="s">
        <v>60</v>
      </c>
      <c r="B55" s="55" t="s">
        <v>61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ht="36.75" customHeight="1">
      <c r="A56" s="99"/>
      <c r="B56" s="56" t="s">
        <v>62</v>
      </c>
      <c r="C56" s="11"/>
      <c r="D56" s="57" t="s">
        <v>59</v>
      </c>
      <c r="E56" s="21">
        <f>F56+G56</f>
        <v>162158.69999999998</v>
      </c>
      <c r="F56" s="21">
        <f>F57</f>
        <v>24323.8</v>
      </c>
      <c r="G56" s="21">
        <f>G57</f>
        <v>137834.9</v>
      </c>
      <c r="H56" s="32">
        <f>I56+M56</f>
        <v>54154.64</v>
      </c>
      <c r="I56" s="49">
        <f>F59</f>
        <v>8123.17</v>
      </c>
      <c r="J56" s="50"/>
      <c r="K56" s="50"/>
      <c r="L56" s="49">
        <f>F59</f>
        <v>8123.17</v>
      </c>
      <c r="M56" s="32">
        <f>G59</f>
        <v>46031.47</v>
      </c>
      <c r="N56" s="50"/>
      <c r="O56" s="50"/>
      <c r="P56" s="50"/>
      <c r="Q56" s="51">
        <f>G59</f>
        <v>46031.47</v>
      </c>
    </row>
    <row r="57" spans="1:17" ht="12.75">
      <c r="A57" s="99"/>
      <c r="B57" s="58" t="s">
        <v>31</v>
      </c>
      <c r="C57" s="96"/>
      <c r="D57" s="96"/>
      <c r="E57" s="21">
        <f>F57+G57</f>
        <v>162158.69999999998</v>
      </c>
      <c r="F57" s="21">
        <f>F58+F59</f>
        <v>24323.8</v>
      </c>
      <c r="G57" s="21">
        <f>G58+G59</f>
        <v>137834.9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ht="12.75">
      <c r="A58" s="99"/>
      <c r="B58" s="58" t="s">
        <v>33</v>
      </c>
      <c r="C58" s="96"/>
      <c r="D58" s="96"/>
      <c r="E58" s="21">
        <f>F58+G58</f>
        <v>108004.06</v>
      </c>
      <c r="F58" s="22">
        <v>16200.63</v>
      </c>
      <c r="G58" s="21">
        <v>91803.43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ht="12.75">
      <c r="A59" s="99"/>
      <c r="B59" s="58" t="s">
        <v>34</v>
      </c>
      <c r="C59" s="96"/>
      <c r="D59" s="96"/>
      <c r="E59" s="21">
        <f>F59+G59</f>
        <v>54154.64</v>
      </c>
      <c r="F59" s="22">
        <v>8123.17</v>
      </c>
      <c r="G59" s="21">
        <v>46031.47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ht="82.5" customHeight="1">
      <c r="A60" s="99" t="s">
        <v>63</v>
      </c>
      <c r="B60" s="55" t="s">
        <v>61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39.75" customHeight="1">
      <c r="A61" s="99"/>
      <c r="B61" s="56" t="s">
        <v>64</v>
      </c>
      <c r="C61" s="11"/>
      <c r="D61" s="11" t="s">
        <v>59</v>
      </c>
      <c r="E61" s="21">
        <f>E62</f>
        <v>113289.57</v>
      </c>
      <c r="F61" s="22">
        <f>F62</f>
        <v>16152.57</v>
      </c>
      <c r="G61" s="21">
        <f>G62</f>
        <v>97137</v>
      </c>
      <c r="H61" s="39">
        <f>I61+M61</f>
        <v>113289.57</v>
      </c>
      <c r="I61" s="39">
        <f>F61</f>
        <v>16152.57</v>
      </c>
      <c r="J61" s="39"/>
      <c r="K61" s="39"/>
      <c r="L61" s="39">
        <f>I61</f>
        <v>16152.57</v>
      </c>
      <c r="M61" s="39">
        <f>Q61</f>
        <v>97137</v>
      </c>
      <c r="N61" s="39"/>
      <c r="O61" s="39"/>
      <c r="P61" s="39"/>
      <c r="Q61" s="39">
        <f>G61</f>
        <v>97137</v>
      </c>
    </row>
    <row r="62" spans="1:17" ht="12.75">
      <c r="A62" s="99"/>
      <c r="B62" s="58" t="s">
        <v>31</v>
      </c>
      <c r="C62" s="96"/>
      <c r="D62" s="96"/>
      <c r="E62" s="21">
        <f>F62+G62</f>
        <v>113289.57</v>
      </c>
      <c r="F62" s="22">
        <f>F63</f>
        <v>16152.57</v>
      </c>
      <c r="G62" s="21">
        <f>G63</f>
        <v>97137</v>
      </c>
      <c r="H62" s="97"/>
      <c r="I62" s="97"/>
      <c r="J62" s="97"/>
      <c r="K62" s="97"/>
      <c r="L62" s="97"/>
      <c r="M62" s="97"/>
      <c r="N62" s="97"/>
      <c r="O62" s="102"/>
      <c r="P62" s="97"/>
      <c r="Q62" s="97"/>
    </row>
    <row r="63" spans="1:17" ht="12.75">
      <c r="A63" s="99"/>
      <c r="B63" s="52" t="s">
        <v>34</v>
      </c>
      <c r="C63" s="96"/>
      <c r="D63" s="96"/>
      <c r="E63" s="21">
        <f>F63+G63</f>
        <v>113289.57</v>
      </c>
      <c r="F63" s="22">
        <v>16152.57</v>
      </c>
      <c r="G63" s="21">
        <v>97137</v>
      </c>
      <c r="H63" s="97"/>
      <c r="I63" s="97"/>
      <c r="J63" s="97"/>
      <c r="K63" s="97"/>
      <c r="L63" s="97"/>
      <c r="M63" s="97"/>
      <c r="N63" s="97"/>
      <c r="O63" s="102"/>
      <c r="P63" s="97"/>
      <c r="Q63" s="97"/>
    </row>
    <row r="64" spans="1:17" ht="75" customHeight="1">
      <c r="A64" s="99" t="s">
        <v>65</v>
      </c>
      <c r="B64" s="59" t="s">
        <v>66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ht="29.25" customHeight="1">
      <c r="A65" s="99"/>
      <c r="B65" s="60" t="s">
        <v>67</v>
      </c>
      <c r="C65" s="11"/>
      <c r="D65" s="11" t="s">
        <v>68</v>
      </c>
      <c r="E65" s="21">
        <f>E66</f>
        <v>446206.49</v>
      </c>
      <c r="F65" s="22">
        <f>F66</f>
        <v>54772.68</v>
      </c>
      <c r="G65" s="21">
        <f>G66</f>
        <v>391433.80999999994</v>
      </c>
      <c r="H65" s="39">
        <f>I65+M65</f>
        <v>184570</v>
      </c>
      <c r="I65" s="39">
        <v>15527.1</v>
      </c>
      <c r="J65" s="39"/>
      <c r="K65" s="39"/>
      <c r="L65" s="39">
        <v>15527.1</v>
      </c>
      <c r="M65" s="39">
        <v>169042.9</v>
      </c>
      <c r="N65" s="39"/>
      <c r="O65" s="61"/>
      <c r="P65" s="39"/>
      <c r="Q65" s="39">
        <v>169042.9</v>
      </c>
    </row>
    <row r="66" spans="1:17" ht="12.75">
      <c r="A66" s="99"/>
      <c r="B66" s="62" t="s">
        <v>31</v>
      </c>
      <c r="C66" s="96"/>
      <c r="D66" s="96"/>
      <c r="E66" s="21">
        <f>E67+E68+E69+E70</f>
        <v>446206.49</v>
      </c>
      <c r="F66" s="21">
        <f>F67+F68+F69+F70</f>
        <v>54772.68</v>
      </c>
      <c r="G66" s="21">
        <f>G67+G68+G69+G70</f>
        <v>391433.80999999994</v>
      </c>
      <c r="H66" s="97"/>
      <c r="I66" s="104"/>
      <c r="J66" s="104"/>
      <c r="K66" s="104"/>
      <c r="L66" s="104"/>
      <c r="M66" s="104"/>
      <c r="N66" s="104"/>
      <c r="O66" s="105"/>
      <c r="P66" s="104"/>
      <c r="Q66" s="104"/>
    </row>
    <row r="67" spans="1:17" ht="12.75">
      <c r="A67" s="99"/>
      <c r="B67" s="63" t="s">
        <v>69</v>
      </c>
      <c r="C67" s="96"/>
      <c r="D67" s="96"/>
      <c r="E67" s="21">
        <f>F67+G67</f>
        <v>10808.349999999999</v>
      </c>
      <c r="F67" s="22">
        <v>1621.37</v>
      </c>
      <c r="G67" s="21">
        <v>9186.98</v>
      </c>
      <c r="H67" s="97"/>
      <c r="I67" s="104"/>
      <c r="J67" s="104"/>
      <c r="K67" s="104"/>
      <c r="L67" s="104"/>
      <c r="M67" s="104"/>
      <c r="N67" s="104"/>
      <c r="O67" s="105"/>
      <c r="P67" s="104"/>
      <c r="Q67" s="104"/>
    </row>
    <row r="68" spans="1:17" ht="12.75">
      <c r="A68" s="99"/>
      <c r="B68" s="64" t="s">
        <v>32</v>
      </c>
      <c r="C68" s="96"/>
      <c r="D68" s="96"/>
      <c r="E68" s="21">
        <f>F68+G68</f>
        <v>82285.73000000001</v>
      </c>
      <c r="F68" s="22">
        <v>12342.85</v>
      </c>
      <c r="G68" s="21">
        <v>69942.88</v>
      </c>
      <c r="H68" s="97"/>
      <c r="I68" s="104"/>
      <c r="J68" s="104"/>
      <c r="K68" s="104"/>
      <c r="L68" s="104"/>
      <c r="M68" s="104"/>
      <c r="N68" s="104"/>
      <c r="O68" s="105"/>
      <c r="P68" s="104"/>
      <c r="Q68" s="104"/>
    </row>
    <row r="69" spans="1:17" ht="12.75">
      <c r="A69" s="99"/>
      <c r="B69" s="65" t="s">
        <v>33</v>
      </c>
      <c r="C69" s="96"/>
      <c r="D69" s="96"/>
      <c r="E69" s="21">
        <f>F69+G69</f>
        <v>168542.40999999997</v>
      </c>
      <c r="F69" s="22">
        <v>25281.36</v>
      </c>
      <c r="G69" s="21">
        <v>143261.05</v>
      </c>
      <c r="H69" s="97"/>
      <c r="I69" s="104"/>
      <c r="J69" s="104"/>
      <c r="K69" s="104"/>
      <c r="L69" s="104"/>
      <c r="M69" s="104"/>
      <c r="N69" s="104"/>
      <c r="O69" s="105"/>
      <c r="P69" s="104"/>
      <c r="Q69" s="104"/>
    </row>
    <row r="70" spans="1:17" ht="11.25" customHeight="1">
      <c r="A70" s="99"/>
      <c r="B70" s="58" t="s">
        <v>34</v>
      </c>
      <c r="C70" s="96"/>
      <c r="D70" s="96"/>
      <c r="E70" s="21">
        <f>F70+G70</f>
        <v>184570</v>
      </c>
      <c r="F70" s="22">
        <v>15527.1</v>
      </c>
      <c r="G70" s="21">
        <v>169042.9</v>
      </c>
      <c r="H70" s="97"/>
      <c r="I70" s="104"/>
      <c r="J70" s="104"/>
      <c r="K70" s="104"/>
      <c r="L70" s="104"/>
      <c r="M70" s="104"/>
      <c r="N70" s="104"/>
      <c r="O70" s="105"/>
      <c r="P70" s="104"/>
      <c r="Q70" s="104"/>
    </row>
    <row r="71" spans="1:17" ht="12.75" customHeight="1">
      <c r="A71" s="106" t="s">
        <v>70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t="136.5">
      <c r="A72" s="107" t="s">
        <v>27</v>
      </c>
      <c r="B72" s="27" t="s">
        <v>36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20.25" customHeight="1">
      <c r="A73" s="107"/>
      <c r="B73" s="66" t="s">
        <v>43</v>
      </c>
      <c r="C73" s="25"/>
      <c r="D73" s="25" t="s">
        <v>38</v>
      </c>
      <c r="E73" s="21">
        <v>21200</v>
      </c>
      <c r="F73" s="22">
        <v>3180</v>
      </c>
      <c r="G73" s="21">
        <v>18020</v>
      </c>
      <c r="H73" s="39">
        <v>21200</v>
      </c>
      <c r="I73" s="39">
        <v>3180</v>
      </c>
      <c r="J73" s="39"/>
      <c r="K73" s="39"/>
      <c r="L73" s="39">
        <v>3180</v>
      </c>
      <c r="M73" s="39">
        <v>18020</v>
      </c>
      <c r="N73" s="39"/>
      <c r="O73" s="39"/>
      <c r="P73" s="39"/>
      <c r="Q73" s="39">
        <v>18020</v>
      </c>
    </row>
    <row r="74" spans="1:17" ht="12.75">
      <c r="A74" s="107"/>
      <c r="B74" s="34" t="s">
        <v>31</v>
      </c>
      <c r="C74" s="86"/>
      <c r="D74" s="86"/>
      <c r="E74" s="21">
        <v>21200</v>
      </c>
      <c r="F74" s="22">
        <v>3180</v>
      </c>
      <c r="G74" s="21">
        <v>18020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>
      <c r="A75" s="107"/>
      <c r="B75" s="34" t="s">
        <v>34</v>
      </c>
      <c r="C75" s="86"/>
      <c r="D75" s="86"/>
      <c r="E75" s="21">
        <v>21200</v>
      </c>
      <c r="F75" s="22">
        <v>3180</v>
      </c>
      <c r="G75" s="21">
        <v>18020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108" t="s">
        <v>71</v>
      </c>
      <c r="B76" s="108"/>
      <c r="C76" s="109"/>
      <c r="D76" s="109"/>
      <c r="E76" s="21">
        <f>F76+G76</f>
        <v>5152598.989999999</v>
      </c>
      <c r="F76" s="21">
        <f>F14+F20+F26+F31+F35+F50+F56+F61+F65+F73</f>
        <v>699242.9700000001</v>
      </c>
      <c r="G76" s="21">
        <f>G14+G20+G26+G31+G35+G50+G56+G73+G61+G65+G39+G44</f>
        <v>4453356.02</v>
      </c>
      <c r="H76" s="39">
        <f>H14+H20+H26+H31+H35+H50+H56+H61+H65+H73+H39+H44</f>
        <v>1396539.32</v>
      </c>
      <c r="I76" s="32">
        <f>I73+I65+I61+I56+I50+I35+I31+I26+I20+I14</f>
        <v>165712.19</v>
      </c>
      <c r="J76" s="39"/>
      <c r="K76" s="39"/>
      <c r="L76" s="39">
        <f>I76</f>
        <v>165712.19</v>
      </c>
      <c r="M76" s="39">
        <f>M73+M65+M61+M56+M50+M35+M31+M26+M20+M14+M39+M44</f>
        <v>1230827.13</v>
      </c>
      <c r="N76" s="39"/>
      <c r="O76" s="39"/>
      <c r="P76" s="39"/>
      <c r="Q76" s="39">
        <f>M76</f>
        <v>1230827.13</v>
      </c>
    </row>
    <row r="77" spans="1:17" ht="12.75">
      <c r="A77" s="108" t="s">
        <v>69</v>
      </c>
      <c r="B77" s="108"/>
      <c r="C77" s="109"/>
      <c r="D77" s="109"/>
      <c r="E77" s="21">
        <f>E67</f>
        <v>10808.349999999999</v>
      </c>
      <c r="F77" s="21">
        <f>F67</f>
        <v>1621.37</v>
      </c>
      <c r="G77" s="21">
        <f>G67</f>
        <v>9186.98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1:17" ht="12.75" customHeight="1">
      <c r="A78" s="111" t="s">
        <v>32</v>
      </c>
      <c r="B78" s="111"/>
      <c r="C78" s="109"/>
      <c r="D78" s="109"/>
      <c r="E78" s="67">
        <f>E16+E22+E52+E68</f>
        <v>488334.1699999999</v>
      </c>
      <c r="F78" s="67">
        <f>F16+F22+F52+F68</f>
        <v>73288.78</v>
      </c>
      <c r="G78" s="67">
        <f>G16+G22+G52+G68</f>
        <v>415045.38999999996</v>
      </c>
      <c r="H78" s="68"/>
      <c r="I78" s="69"/>
      <c r="J78" s="69"/>
      <c r="K78" s="69"/>
      <c r="L78" s="69"/>
      <c r="M78" s="69"/>
      <c r="N78" s="69"/>
      <c r="O78" s="69"/>
      <c r="P78" s="69"/>
      <c r="Q78" s="70"/>
    </row>
    <row r="79" spans="1:17" ht="12.75" customHeight="1">
      <c r="A79" s="111" t="s">
        <v>33</v>
      </c>
      <c r="B79" s="111"/>
      <c r="C79" s="109"/>
      <c r="D79" s="109"/>
      <c r="E79" s="21">
        <f>F79+G79</f>
        <v>3057090.56</v>
      </c>
      <c r="F79" s="21">
        <f>F17+F23+F28+F53+F58+F69</f>
        <v>458620.63</v>
      </c>
      <c r="G79" s="21">
        <f>G17+G23+G28+G53+G58+G69</f>
        <v>2598469.93</v>
      </c>
      <c r="H79" s="71"/>
      <c r="I79" s="72"/>
      <c r="J79" s="72"/>
      <c r="K79" s="72"/>
      <c r="L79" s="72"/>
      <c r="M79" s="72"/>
      <c r="N79" s="72"/>
      <c r="O79" s="72"/>
      <c r="P79" s="72"/>
      <c r="Q79" s="73"/>
    </row>
    <row r="80" spans="1:17" ht="12.75">
      <c r="A80" s="112" t="s">
        <v>34</v>
      </c>
      <c r="B80" s="112"/>
      <c r="C80" s="109"/>
      <c r="D80" s="109"/>
      <c r="E80" s="21">
        <f>F80+G80</f>
        <v>1396539.3199999998</v>
      </c>
      <c r="F80" s="21">
        <f>F18+F24+F29+F33+F37+F54+F59+F63+F70+F75+F46+F41</f>
        <v>165712.19</v>
      </c>
      <c r="G80" s="21">
        <f>G18+G24+G29+G33+G37+G54+G59+G63+G70+G75+G41+G46</f>
        <v>1230827.13</v>
      </c>
      <c r="H80" s="71"/>
      <c r="I80" s="72"/>
      <c r="J80" s="72"/>
      <c r="K80" s="72"/>
      <c r="L80" s="72"/>
      <c r="M80" s="72"/>
      <c r="N80" s="72"/>
      <c r="O80" s="72"/>
      <c r="P80" s="72"/>
      <c r="Q80" s="73"/>
    </row>
    <row r="81" spans="1:17" ht="13.5" customHeight="1">
      <c r="A81" s="111" t="s">
        <v>51</v>
      </c>
      <c r="B81" s="111"/>
      <c r="C81" s="109"/>
      <c r="D81" s="109"/>
      <c r="E81" s="21">
        <f>E42+E47</f>
        <v>195813.69</v>
      </c>
      <c r="F81" s="21">
        <f>F42+F47</f>
        <v>0</v>
      </c>
      <c r="G81" s="21">
        <f>G42+G47</f>
        <v>195813.69</v>
      </c>
      <c r="H81" s="74"/>
      <c r="Q81" s="75"/>
    </row>
    <row r="82" spans="1:17" ht="13.5" customHeight="1">
      <c r="A82" s="111" t="s">
        <v>55</v>
      </c>
      <c r="B82" s="111"/>
      <c r="C82" s="109"/>
      <c r="D82" s="109"/>
      <c r="E82" s="21">
        <f>E48</f>
        <v>4012.9</v>
      </c>
      <c r="F82" s="21">
        <f>F48</f>
        <v>0</v>
      </c>
      <c r="G82" s="21">
        <f>G48</f>
        <v>4012.9</v>
      </c>
      <c r="H82" s="76"/>
      <c r="I82" s="77"/>
      <c r="J82" s="77"/>
      <c r="K82" s="77"/>
      <c r="L82" s="77"/>
      <c r="M82" s="77"/>
      <c r="N82" s="77"/>
      <c r="O82" s="77"/>
      <c r="P82" s="77"/>
      <c r="Q82" s="78"/>
    </row>
  </sheetData>
  <sheetProtection selectLockedCells="1" selectUnlockedCells="1"/>
  <mergeCells count="179">
    <mergeCell ref="A80:B80"/>
    <mergeCell ref="A81:B81"/>
    <mergeCell ref="A82:B82"/>
    <mergeCell ref="A71:Q71"/>
    <mergeCell ref="A72:A75"/>
    <mergeCell ref="C72:Q72"/>
    <mergeCell ref="C74:D75"/>
    <mergeCell ref="A76:B76"/>
    <mergeCell ref="C76:D82"/>
    <mergeCell ref="A77:B77"/>
    <mergeCell ref="H77:Q77"/>
    <mergeCell ref="A78:B78"/>
    <mergeCell ref="A79:B79"/>
    <mergeCell ref="L66:L70"/>
    <mergeCell ref="M66:M70"/>
    <mergeCell ref="N66:N70"/>
    <mergeCell ref="O66:O70"/>
    <mergeCell ref="P66:P70"/>
    <mergeCell ref="Q66:Q70"/>
    <mergeCell ref="O62:O63"/>
    <mergeCell ref="P62:P63"/>
    <mergeCell ref="Q62:Q63"/>
    <mergeCell ref="A64:A70"/>
    <mergeCell ref="C64:Q64"/>
    <mergeCell ref="C66:D70"/>
    <mergeCell ref="H66:H70"/>
    <mergeCell ref="I66:I70"/>
    <mergeCell ref="J66:J70"/>
    <mergeCell ref="K66:K70"/>
    <mergeCell ref="A60:A63"/>
    <mergeCell ref="C60:Q60"/>
    <mergeCell ref="C62:D63"/>
    <mergeCell ref="H62:H63"/>
    <mergeCell ref="I62:I63"/>
    <mergeCell ref="J62:J63"/>
    <mergeCell ref="K62:K63"/>
    <mergeCell ref="L62:L63"/>
    <mergeCell ref="M62:M63"/>
    <mergeCell ref="N62:N63"/>
    <mergeCell ref="L57:L59"/>
    <mergeCell ref="M57:M59"/>
    <mergeCell ref="N57:N59"/>
    <mergeCell ref="O57:O59"/>
    <mergeCell ref="P57:P59"/>
    <mergeCell ref="Q57:Q59"/>
    <mergeCell ref="O51:O54"/>
    <mergeCell ref="P51:P54"/>
    <mergeCell ref="Q51:Q54"/>
    <mergeCell ref="A55:A59"/>
    <mergeCell ref="C55:Q55"/>
    <mergeCell ref="C57:D59"/>
    <mergeCell ref="H57:H59"/>
    <mergeCell ref="I57:I59"/>
    <mergeCell ref="J57:J59"/>
    <mergeCell ref="K57:K59"/>
    <mergeCell ref="A49:A54"/>
    <mergeCell ref="C49:Q49"/>
    <mergeCell ref="C51:D54"/>
    <mergeCell ref="H51:H54"/>
    <mergeCell ref="I51:I54"/>
    <mergeCell ref="J51:J54"/>
    <mergeCell ref="K51:K54"/>
    <mergeCell ref="L51:L54"/>
    <mergeCell ref="M51:M54"/>
    <mergeCell ref="N51:N54"/>
    <mergeCell ref="L45:L48"/>
    <mergeCell ref="M45:M48"/>
    <mergeCell ref="N45:N48"/>
    <mergeCell ref="O45:O48"/>
    <mergeCell ref="P45:P48"/>
    <mergeCell ref="Q45:Q48"/>
    <mergeCell ref="O40:O42"/>
    <mergeCell ref="P40:P42"/>
    <mergeCell ref="Q40:Q42"/>
    <mergeCell ref="A43:A48"/>
    <mergeCell ref="C43:Q43"/>
    <mergeCell ref="C45:D48"/>
    <mergeCell ref="H45:H48"/>
    <mergeCell ref="I45:I48"/>
    <mergeCell ref="J45:J48"/>
    <mergeCell ref="K45:K48"/>
    <mergeCell ref="A38:A42"/>
    <mergeCell ref="C38:Q38"/>
    <mergeCell ref="C40:D42"/>
    <mergeCell ref="H40:H42"/>
    <mergeCell ref="I40:I42"/>
    <mergeCell ref="J40:J42"/>
    <mergeCell ref="K40:K42"/>
    <mergeCell ref="L40:L42"/>
    <mergeCell ref="M40:M42"/>
    <mergeCell ref="N40:N42"/>
    <mergeCell ref="L36:L37"/>
    <mergeCell ref="M36:M37"/>
    <mergeCell ref="N36:N37"/>
    <mergeCell ref="O36:O37"/>
    <mergeCell ref="P36:P37"/>
    <mergeCell ref="Q36:Q37"/>
    <mergeCell ref="O32:O33"/>
    <mergeCell ref="P32:P33"/>
    <mergeCell ref="Q32:Q33"/>
    <mergeCell ref="A34:A37"/>
    <mergeCell ref="C34:Q34"/>
    <mergeCell ref="C36:D37"/>
    <mergeCell ref="H36:H37"/>
    <mergeCell ref="I36:I37"/>
    <mergeCell ref="J36:J37"/>
    <mergeCell ref="K36:K37"/>
    <mergeCell ref="A30:A33"/>
    <mergeCell ref="C30:Q30"/>
    <mergeCell ref="C32:D33"/>
    <mergeCell ref="H32:H33"/>
    <mergeCell ref="I32:I33"/>
    <mergeCell ref="J32:J33"/>
    <mergeCell ref="K32:K33"/>
    <mergeCell ref="L32:L33"/>
    <mergeCell ref="M32:M33"/>
    <mergeCell ref="N32:N33"/>
    <mergeCell ref="L27:L29"/>
    <mergeCell ref="M27:M29"/>
    <mergeCell ref="N27:N29"/>
    <mergeCell ref="O27:O29"/>
    <mergeCell ref="P27:P29"/>
    <mergeCell ref="Q27:Q29"/>
    <mergeCell ref="O21:O24"/>
    <mergeCell ref="P21:P24"/>
    <mergeCell ref="Q21:Q24"/>
    <mergeCell ref="A25:A29"/>
    <mergeCell ref="C25:Q25"/>
    <mergeCell ref="C27:D29"/>
    <mergeCell ref="H27:H29"/>
    <mergeCell ref="I27:I29"/>
    <mergeCell ref="J27:J29"/>
    <mergeCell ref="K27:K29"/>
    <mergeCell ref="A19:A24"/>
    <mergeCell ref="C19:Q19"/>
    <mergeCell ref="C21:D24"/>
    <mergeCell ref="H21:H24"/>
    <mergeCell ref="I21:I24"/>
    <mergeCell ref="J21:J24"/>
    <mergeCell ref="K21:K24"/>
    <mergeCell ref="L21:L24"/>
    <mergeCell ref="M21:M24"/>
    <mergeCell ref="N21:N24"/>
    <mergeCell ref="L15:L18"/>
    <mergeCell ref="M15:M18"/>
    <mergeCell ref="N15:N18"/>
    <mergeCell ref="O15:O18"/>
    <mergeCell ref="P15:P18"/>
    <mergeCell ref="Q15:Q18"/>
    <mergeCell ref="M8:M9"/>
    <mergeCell ref="N8:Q8"/>
    <mergeCell ref="B12:Q12"/>
    <mergeCell ref="A13:A18"/>
    <mergeCell ref="C13:Q13"/>
    <mergeCell ref="C15:D18"/>
    <mergeCell ref="H15:H18"/>
    <mergeCell ref="I15:I18"/>
    <mergeCell ref="J15:J18"/>
    <mergeCell ref="K15:K18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A2:Q2"/>
    <mergeCell ref="AA2:AV2"/>
    <mergeCell ref="A3:Q3"/>
    <mergeCell ref="AA3:AV3"/>
    <mergeCell ref="A4:A9"/>
    <mergeCell ref="B4:B9"/>
    <mergeCell ref="C4:C9"/>
    <mergeCell ref="D4:D9"/>
    <mergeCell ref="E4:E9"/>
    <mergeCell ref="F4:G4"/>
  </mergeCells>
  <printOptions/>
  <pageMargins left="0.7083333333333334" right="0.2361111111111111" top="0.5118055555555555" bottom="0.5118055555555555" header="0.5118055555555555" footer="0.5118055555555555"/>
  <pageSetup horizontalDpi="300" verticalDpi="300" orientation="landscape" paperSize="9" scale="85" r:id="rId1"/>
  <rowBreaks count="3" manualBreakCount="3">
    <brk id="37" max="255" man="1"/>
    <brk id="54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7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2011-09-20T10:38:52Z</cp:lastPrinted>
  <dcterms:created xsi:type="dcterms:W3CDTF">2005-07-07T12:36:29Z</dcterms:created>
  <dcterms:modified xsi:type="dcterms:W3CDTF">2011-09-21T10:04:33Z</dcterms:modified>
  <cp:category/>
  <cp:version/>
  <cp:contentType/>
  <cp:contentStatus/>
  <cp:revision>35</cp:revision>
</cp:coreProperties>
</file>