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<sst xmlns="http://schemas.openxmlformats.org/spreadsheetml/2006/main" count="64" uniqueCount="51">
  <si>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Tabela nr 9</t>
  </si>
  <si>
    <t>Wydatki* na projekty i programy realizowane ze środków pochodzacych z budżetu Unii Europejskiej i źródeł zagranicznych nie podlegających zwrotowi (art.5 ust.1 pkt 2 i 3 u.f.p)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</si>
  <si>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</si>
  <si>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</si>
  <si>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</si>
  <si>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</si>
  <si>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</si>
  <si>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</si>
  <si>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</si>
  <si>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</si>
  <si>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</si>
  <si>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2012r.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</si>
  <si>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</si>
  <si>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</si>
  <si>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</si>
  <si>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</si>
  <si>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</si>
  <si>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</si>
  <si>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</si>
  <si>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</si>
  <si>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</si>
  <si>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</si>
  <si>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</si>
  <si>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</si>
  <si>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</si>
  <si>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</si>
  <si>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</si>
  <si>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majątkowe</t>
  </si>
  <si>
    <t>Program: Program Operacyjny Województwa Łódzkiego 2007-2013</t>
  </si>
  <si>
    <t>Oś piorytetowa VI: Odnowa obszarów miejskich</t>
  </si>
  <si>
    <t xml:space="preserve">Działanie: VI.1 Rewitalizacja obszarów problemowych </t>
  </si>
  <si>
    <r>
      <t xml:space="preserve">nazwa projektu: </t>
    </r>
    <r>
      <rPr>
        <b/>
        <sz val="8"/>
        <color indexed="8"/>
        <rFont val="Times New Roman"/>
        <family val="1"/>
      </rPr>
      <t>"Ożywienie społeczno - gospodarcze w północno -wschodniej części województwa łódzkiego poprzez rewitalizację terenów powojskowych w Skierniewicach"</t>
    </r>
  </si>
  <si>
    <t>700 70005</t>
  </si>
  <si>
    <t>razem</t>
  </si>
  <si>
    <t xml:space="preserve">z tego 2008 </t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</si>
  <si>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</si>
  <si>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1"/>
      </rPr>
      <t>„Rewitalizacja zabytkowego parku miejskiego w Skierniewicach, dawnego ogrodu Prymasów Polski”</t>
    </r>
  </si>
  <si>
    <t>921 92120</t>
  </si>
  <si>
    <t>z tego 2010</t>
  </si>
  <si>
    <r>
      <t xml:space="preserve">nazwa projektu: </t>
    </r>
    <r>
      <rPr>
        <b/>
        <sz val="8"/>
        <color indexed="8"/>
        <rFont val="Times New Roman"/>
        <family val="1"/>
      </rPr>
      <t>„Zagospodarowanie przestrzenne obszaru objętego ochroną konserwatorską - Trakt Dworcowy, etap I - plac przed dworcem”</t>
    </r>
  </si>
  <si>
    <t>600 60015</t>
  </si>
  <si>
    <t xml:space="preserve">OGÓŁEM </t>
  </si>
  <si>
    <t>X</t>
  </si>
  <si>
    <t>Program: Program Rozwoju Obszarów Wiejskich na lata 2007-2013</t>
  </si>
  <si>
    <t>Oś 3: Jakość życia na obszarach wiejskich i różnicowanie gospodarki wiejskiej</t>
  </si>
  <si>
    <t>Działanie: 321 Podstawowe usługi dla gospodarki i ludności wiejskiej</t>
  </si>
  <si>
    <r>
      <t xml:space="preserve">nazwa projektu: </t>
    </r>
    <r>
      <rPr>
        <b/>
        <sz val="8"/>
        <color indexed="8"/>
        <rFont val="Times New Roman"/>
        <family val="1"/>
      </rPr>
      <t>"Przebudowa targowiska stałego w Skierniewicach na Placu Dąbrowskiego"</t>
    </r>
  </si>
  <si>
    <t>z tego 2012</t>
  </si>
  <si>
    <t>900 90095</t>
  </si>
  <si>
    <t xml:space="preserve"> </t>
  </si>
  <si>
    <t>Załącznik Nr 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</si>
</sst>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18.75390625" style="0" customWidth="1"/>
    <col min="5" max="5" width="11.125" style="0" customWidth="1"/>
    <col min="6" max="6" width="10.125" style="0" customWidth="1"/>
    <col min="7" max="7" width="11.00390625" style="0" customWidth="1"/>
    <col min="8" max="8" width="10.625" style="0" customWidth="1"/>
    <col min="9" max="9" width="10.00390625" style="0" customWidth="1"/>
    <col min="10" max="10" width="5.125" style="0" customWidth="1"/>
    <col min="11" max="11" width="4.125" style="0" customWidth="1"/>
    <col min="12" max="12" width="9.875" style="0" customWidth="1"/>
    <col min="13" max="13" width="10.875" style="0" customWidth="1"/>
    <col min="14" max="15" width="4.625" style="0" customWidth="1"/>
    <col min="16" max="16" width="3.875" style="0" customWidth="1"/>
    <col min="17" max="17" width="11.25390625" style="0" customWidth="1"/>
  </cols>
  <sheetData>
    <row r="1" spans="1:17" ht="12.75">
      <c r="A1" s="1"/>
      <c r="B1" s="1" t="s">
        <v>50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4"/>
      <c r="C3" s="3"/>
      <c r="D3" s="5"/>
      <c r="E3" s="3"/>
      <c r="F3" s="3"/>
      <c r="G3" s="3"/>
      <c r="H3" s="4"/>
      <c r="I3" s="3"/>
      <c r="J3" s="4"/>
      <c r="K3" s="3"/>
      <c r="L3" s="4"/>
      <c r="M3" s="3"/>
      <c r="N3" s="3"/>
      <c r="O3" s="3"/>
      <c r="P3" s="3" t="s">
        <v>0</v>
      </c>
      <c r="Q3" s="3"/>
    </row>
    <row r="4" spans="1:17" ht="12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2.75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/>
      <c r="H6" s="48" t="s">
        <v>8</v>
      </c>
      <c r="I6" s="48"/>
      <c r="J6" s="48"/>
      <c r="K6" s="48"/>
      <c r="L6" s="48"/>
      <c r="M6" s="48"/>
      <c r="N6" s="48"/>
      <c r="O6" s="48"/>
      <c r="P6" s="48"/>
      <c r="Q6" s="48"/>
    </row>
    <row r="7" spans="1:17" ht="12.75">
      <c r="A7" s="48"/>
      <c r="B7" s="48"/>
      <c r="C7" s="48"/>
      <c r="D7" s="48"/>
      <c r="E7" s="48"/>
      <c r="F7" s="48" t="s">
        <v>9</v>
      </c>
      <c r="G7" s="48" t="s">
        <v>10</v>
      </c>
      <c r="H7" s="48" t="s">
        <v>11</v>
      </c>
      <c r="I7" s="48"/>
      <c r="J7" s="48"/>
      <c r="K7" s="48"/>
      <c r="L7" s="48"/>
      <c r="M7" s="48"/>
      <c r="N7" s="48"/>
      <c r="O7" s="48"/>
      <c r="P7" s="48"/>
      <c r="Q7" s="48"/>
    </row>
    <row r="8" spans="1:17" ht="12.75">
      <c r="A8" s="48"/>
      <c r="B8" s="48"/>
      <c r="C8" s="48"/>
      <c r="D8" s="48"/>
      <c r="E8" s="48"/>
      <c r="F8" s="48"/>
      <c r="G8" s="48"/>
      <c r="H8" s="48" t="s">
        <v>12</v>
      </c>
      <c r="I8" s="48" t="s">
        <v>13</v>
      </c>
      <c r="J8" s="48"/>
      <c r="K8" s="48"/>
      <c r="L8" s="48"/>
      <c r="M8" s="48"/>
      <c r="N8" s="48"/>
      <c r="O8" s="48"/>
      <c r="P8" s="48"/>
      <c r="Q8" s="48"/>
    </row>
    <row r="9" spans="1:17" ht="12.75">
      <c r="A9" s="48"/>
      <c r="B9" s="48"/>
      <c r="C9" s="48"/>
      <c r="D9" s="48"/>
      <c r="E9" s="48"/>
      <c r="F9" s="48"/>
      <c r="G9" s="48"/>
      <c r="H9" s="48"/>
      <c r="I9" s="48" t="s">
        <v>14</v>
      </c>
      <c r="J9" s="48"/>
      <c r="K9" s="48"/>
      <c r="L9" s="48"/>
      <c r="M9" s="48" t="s">
        <v>15</v>
      </c>
      <c r="N9" s="48"/>
      <c r="O9" s="48"/>
      <c r="P9" s="48"/>
      <c r="Q9" s="48"/>
    </row>
    <row r="10" spans="1:17" ht="12.75">
      <c r="A10" s="48"/>
      <c r="B10" s="48"/>
      <c r="C10" s="48"/>
      <c r="D10" s="48"/>
      <c r="E10" s="48"/>
      <c r="F10" s="48"/>
      <c r="G10" s="48"/>
      <c r="H10" s="48"/>
      <c r="I10" s="48" t="s">
        <v>16</v>
      </c>
      <c r="J10" s="48" t="s">
        <v>17</v>
      </c>
      <c r="K10" s="48"/>
      <c r="L10" s="48"/>
      <c r="M10" s="48" t="s">
        <v>16</v>
      </c>
      <c r="N10" s="48" t="s">
        <v>17</v>
      </c>
      <c r="O10" s="48"/>
      <c r="P10" s="48"/>
      <c r="Q10" s="48"/>
    </row>
    <row r="11" spans="1:17" ht="105">
      <c r="A11" s="48"/>
      <c r="B11" s="48"/>
      <c r="C11" s="48"/>
      <c r="D11" s="48"/>
      <c r="E11" s="48"/>
      <c r="F11" s="48"/>
      <c r="G11" s="48"/>
      <c r="H11" s="48"/>
      <c r="I11" s="48"/>
      <c r="J11" s="25" t="s">
        <v>18</v>
      </c>
      <c r="K11" s="25" t="s">
        <v>19</v>
      </c>
      <c r="L11" s="25" t="s">
        <v>20</v>
      </c>
      <c r="M11" s="48"/>
      <c r="N11" s="24" t="s">
        <v>21</v>
      </c>
      <c r="O11" s="24" t="s">
        <v>18</v>
      </c>
      <c r="P11" s="24" t="s">
        <v>19</v>
      </c>
      <c r="Q11" s="25" t="s">
        <v>22</v>
      </c>
    </row>
    <row r="12" spans="1:17" ht="12.75">
      <c r="A12" s="9"/>
      <c r="B12" s="9"/>
      <c r="C12" s="9"/>
      <c r="D12" s="10"/>
      <c r="E12" s="9" t="s">
        <v>23</v>
      </c>
      <c r="F12" s="9"/>
      <c r="G12" s="10"/>
      <c r="H12" s="10" t="s">
        <v>24</v>
      </c>
      <c r="I12" s="9" t="s">
        <v>25</v>
      </c>
      <c r="J12" s="9"/>
      <c r="K12" s="9"/>
      <c r="L12" s="9"/>
      <c r="M12" s="9" t="s">
        <v>26</v>
      </c>
      <c r="N12" s="9"/>
      <c r="O12" s="9"/>
      <c r="P12" s="9"/>
      <c r="Q12" s="9"/>
    </row>
    <row r="13" spans="1:17" ht="12.75">
      <c r="A13" s="10">
        <v>1</v>
      </c>
      <c r="B13" s="10">
        <v>2</v>
      </c>
      <c r="C13" s="9">
        <v>3</v>
      </c>
      <c r="D13" s="10">
        <v>4</v>
      </c>
      <c r="E13" s="9">
        <v>5</v>
      </c>
      <c r="F13" s="9">
        <v>6</v>
      </c>
      <c r="G13" s="10">
        <v>7</v>
      </c>
      <c r="H13" s="10">
        <v>8</v>
      </c>
      <c r="I13" s="10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9">
        <v>15</v>
      </c>
      <c r="P13" s="9">
        <v>16</v>
      </c>
      <c r="Q13" s="10">
        <v>17</v>
      </c>
    </row>
    <row r="14" spans="1:17" ht="12.75">
      <c r="A14" s="27">
        <v>1</v>
      </c>
      <c r="B14" s="10" t="s">
        <v>27</v>
      </c>
      <c r="C14" s="9"/>
      <c r="D14" s="10"/>
      <c r="E14" s="9"/>
      <c r="F14" s="9"/>
      <c r="G14" s="10"/>
      <c r="H14" s="10"/>
      <c r="I14" s="10"/>
      <c r="J14" s="9"/>
      <c r="K14" s="9"/>
      <c r="L14" s="10"/>
      <c r="M14" s="10"/>
      <c r="N14" s="10"/>
      <c r="O14" s="9"/>
      <c r="P14" s="9"/>
      <c r="Q14" s="10"/>
    </row>
    <row r="15" spans="1:17" ht="45.75" customHeight="1">
      <c r="A15" s="28"/>
      <c r="B15" s="11" t="s">
        <v>28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33.75" customHeight="1">
      <c r="A16" s="28"/>
      <c r="B16" s="12" t="s">
        <v>29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34.5" customHeight="1">
      <c r="A17" s="28"/>
      <c r="B17" s="12" t="s">
        <v>30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87" customHeight="1">
      <c r="A18" s="28"/>
      <c r="B18" s="13" t="s">
        <v>31</v>
      </c>
      <c r="C18" s="9"/>
      <c r="D18" s="14" t="s">
        <v>32</v>
      </c>
      <c r="E18" s="7">
        <f aca="true" t="shared" si="0" ref="E18:E24">F18+G18</f>
        <v>18464420.41</v>
      </c>
      <c r="F18" s="7">
        <f>F19</f>
        <v>4442190.69</v>
      </c>
      <c r="G18" s="7">
        <f>G19</f>
        <v>14022229.719999999</v>
      </c>
      <c r="H18" s="15">
        <f>I18+M18</f>
        <v>5056696.82</v>
      </c>
      <c r="I18" s="15">
        <f>F24</f>
        <v>1214609.55</v>
      </c>
      <c r="J18" s="16"/>
      <c r="K18" s="16"/>
      <c r="L18" s="15">
        <f>F24</f>
        <v>1214609.55</v>
      </c>
      <c r="M18" s="15">
        <f>G24</f>
        <v>3842087.27</v>
      </c>
      <c r="N18" s="16"/>
      <c r="O18" s="16"/>
      <c r="P18" s="16"/>
      <c r="Q18" s="15">
        <f>M18</f>
        <v>3842087.27</v>
      </c>
    </row>
    <row r="19" spans="1:17" ht="12.75">
      <c r="A19" s="28"/>
      <c r="B19" s="6" t="s">
        <v>33</v>
      </c>
      <c r="C19" s="47"/>
      <c r="D19" s="47"/>
      <c r="E19" s="7">
        <f t="shared" si="0"/>
        <v>18464420.41</v>
      </c>
      <c r="F19" s="7">
        <f>SUM(F20:F24)</f>
        <v>4442190.69</v>
      </c>
      <c r="G19" s="7">
        <f>SUM(G20:G24)</f>
        <v>14022229.719999999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28"/>
      <c r="B20" s="6" t="s">
        <v>34</v>
      </c>
      <c r="C20" s="47"/>
      <c r="D20" s="47"/>
      <c r="E20" s="7">
        <f t="shared" si="0"/>
        <v>84667.99999999994</v>
      </c>
      <c r="F20" s="15">
        <f>183180.49-162843.39</f>
        <v>20337.099999999977</v>
      </c>
      <c r="G20" s="7">
        <f>579441.72-515110.82</f>
        <v>64330.899999999965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28"/>
      <c r="B21" s="6">
        <v>2009</v>
      </c>
      <c r="C21" s="47"/>
      <c r="D21" s="47"/>
      <c r="E21" s="7">
        <f t="shared" si="0"/>
        <v>561509.14</v>
      </c>
      <c r="F21" s="15">
        <f>157866.85-22993.35</f>
        <v>134873.5</v>
      </c>
      <c r="G21" s="7">
        <f>499368.86-72733.22</f>
        <v>426635.64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28"/>
      <c r="B22" s="6">
        <v>2010</v>
      </c>
      <c r="C22" s="47"/>
      <c r="D22" s="47"/>
      <c r="E22" s="7">
        <f t="shared" si="0"/>
        <v>9650999.31</v>
      </c>
      <c r="F22" s="15">
        <f>2435745.79-110523.11</f>
        <v>2325222.68</v>
      </c>
      <c r="G22" s="7">
        <f>7704819.85-379043.22</f>
        <v>7325776.63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28"/>
      <c r="B23" s="6">
        <v>2011</v>
      </c>
      <c r="C23" s="47"/>
      <c r="D23" s="47"/>
      <c r="E23" s="7">
        <f t="shared" si="0"/>
        <v>3110547.1399999997</v>
      </c>
      <c r="F23" s="15">
        <f>1995513.77-1248365.91</f>
        <v>747147.8600000001</v>
      </c>
      <c r="G23" s="7">
        <f>6312265.71-3948866.43</f>
        <v>2363399.28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29"/>
      <c r="B24" s="6">
        <v>2012</v>
      </c>
      <c r="C24" s="47"/>
      <c r="D24" s="47"/>
      <c r="E24" s="7">
        <f t="shared" si="0"/>
        <v>5056696.82</v>
      </c>
      <c r="F24" s="7">
        <v>1214609.55</v>
      </c>
      <c r="G24" s="7">
        <v>3842087.27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42.75">
      <c r="A25" s="27">
        <v>2</v>
      </c>
      <c r="B25" s="11" t="s">
        <v>28</v>
      </c>
      <c r="C25" s="33" t="s">
        <v>49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32.25">
      <c r="A26" s="28"/>
      <c r="B26" s="12" t="s">
        <v>35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ht="32.25">
      <c r="A27" s="28"/>
      <c r="B27" s="12" t="s">
        <v>30</v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75">
      <c r="A28" s="28"/>
      <c r="B28" s="17" t="s">
        <v>39</v>
      </c>
      <c r="C28" s="9"/>
      <c r="D28" s="18" t="s">
        <v>40</v>
      </c>
      <c r="E28" s="7">
        <f>F28+G28</f>
        <v>2961270.16</v>
      </c>
      <c r="F28" s="15">
        <f>F29</f>
        <v>444190.52999999997</v>
      </c>
      <c r="G28" s="7">
        <f>G29</f>
        <v>2517079.6300000004</v>
      </c>
      <c r="H28" s="7">
        <f>I28+M28</f>
        <v>175311.09</v>
      </c>
      <c r="I28" s="7">
        <f>F32</f>
        <v>26296.66</v>
      </c>
      <c r="J28" s="7"/>
      <c r="K28" s="7"/>
      <c r="L28" s="7">
        <f>F32</f>
        <v>26296.66</v>
      </c>
      <c r="M28" s="7">
        <f>G32</f>
        <v>149014.43</v>
      </c>
      <c r="N28" s="7"/>
      <c r="O28" s="7"/>
      <c r="P28" s="7"/>
      <c r="Q28" s="7">
        <f>M28</f>
        <v>149014.43</v>
      </c>
    </row>
    <row r="29" spans="1:17" ht="12.75">
      <c r="A29" s="28"/>
      <c r="B29" s="6" t="s">
        <v>33</v>
      </c>
      <c r="C29" s="33"/>
      <c r="D29" s="35"/>
      <c r="E29" s="7">
        <f>F29+G29</f>
        <v>2961270.16</v>
      </c>
      <c r="F29" s="7">
        <f>F30+F31+F32</f>
        <v>444190.52999999997</v>
      </c>
      <c r="G29" s="7">
        <f>G30+G31+G32</f>
        <v>2517079.6300000004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28"/>
      <c r="B30" s="6" t="s">
        <v>38</v>
      </c>
      <c r="C30" s="36"/>
      <c r="D30" s="38"/>
      <c r="E30" s="26">
        <f>F30+G30</f>
        <v>259987.03</v>
      </c>
      <c r="F30" s="15">
        <v>38998.06</v>
      </c>
      <c r="G30" s="15">
        <v>220988.97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2.75">
      <c r="A31" s="28"/>
      <c r="B31" s="6">
        <v>2011</v>
      </c>
      <c r="C31" s="36"/>
      <c r="D31" s="38"/>
      <c r="E31" s="7">
        <f>F31+G31</f>
        <v>2525972.04</v>
      </c>
      <c r="F31" s="15">
        <f>403347.47-24451.66</f>
        <v>378895.81</v>
      </c>
      <c r="G31" s="7">
        <f>2285635.66-138559.43</f>
        <v>2147076.23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2.75">
      <c r="A32" s="29"/>
      <c r="B32" s="6">
        <v>2012</v>
      </c>
      <c r="C32" s="39"/>
      <c r="D32" s="41"/>
      <c r="E32" s="7">
        <f>F32+G32</f>
        <v>175311.09</v>
      </c>
      <c r="F32" s="15">
        <f>1845+24451.66</f>
        <v>26296.66</v>
      </c>
      <c r="G32" s="7">
        <f>10455+138559.43</f>
        <v>149014.43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42.75">
      <c r="A33" s="27">
        <v>3</v>
      </c>
      <c r="B33" s="22" t="s">
        <v>43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  <row r="34" spans="1:17" ht="42.75">
      <c r="A34" s="28"/>
      <c r="B34" s="22" t="s">
        <v>44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ht="42.75">
      <c r="A35" s="28"/>
      <c r="B35" s="22" t="s">
        <v>45</v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54">
      <c r="A36" s="28"/>
      <c r="B36" s="17" t="s">
        <v>46</v>
      </c>
      <c r="C36" s="21"/>
      <c r="D36" s="23" t="s">
        <v>48</v>
      </c>
      <c r="E36" s="7">
        <f>F36+G36</f>
        <v>1675708.29</v>
      </c>
      <c r="F36" s="7">
        <f>F37</f>
        <v>675708.29</v>
      </c>
      <c r="G36" s="7">
        <f>G37</f>
        <v>1000000</v>
      </c>
      <c r="H36" s="7">
        <f>I36+M36</f>
        <v>1675708.29</v>
      </c>
      <c r="I36" s="7">
        <f>L36</f>
        <v>675708.29</v>
      </c>
      <c r="J36" s="7"/>
      <c r="K36" s="7"/>
      <c r="L36" s="7">
        <v>675708.29</v>
      </c>
      <c r="M36" s="7">
        <f>Q36</f>
        <v>1000000</v>
      </c>
      <c r="N36" s="7"/>
      <c r="O36" s="7"/>
      <c r="P36" s="7"/>
      <c r="Q36" s="7">
        <v>1000000</v>
      </c>
    </row>
    <row r="37" spans="1:17" ht="12.75">
      <c r="A37" s="28"/>
      <c r="B37" s="6" t="s">
        <v>33</v>
      </c>
      <c r="C37" s="33"/>
      <c r="D37" s="35"/>
      <c r="E37" s="7">
        <f>F37+G37</f>
        <v>1675708.29</v>
      </c>
      <c r="F37" s="7">
        <f>F38</f>
        <v>675708.29</v>
      </c>
      <c r="G37" s="7">
        <f>G38</f>
        <v>1000000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29"/>
      <c r="B38" s="6" t="s">
        <v>47</v>
      </c>
      <c r="C38" s="39"/>
      <c r="D38" s="41"/>
      <c r="E38" s="7">
        <f>F38+G38</f>
        <v>1675708.29</v>
      </c>
      <c r="F38" s="7">
        <v>675708.29</v>
      </c>
      <c r="G38" s="7">
        <v>1000000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42.75">
      <c r="A39" s="47">
        <v>4</v>
      </c>
      <c r="B39" s="11" t="s">
        <v>28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32.25">
      <c r="A40" s="47"/>
      <c r="B40" s="12" t="s">
        <v>35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32.25">
      <c r="A41" s="47"/>
      <c r="B41" s="12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75">
      <c r="A42" s="47"/>
      <c r="B42" s="17" t="s">
        <v>36</v>
      </c>
      <c r="C42" s="9"/>
      <c r="D42" s="18" t="s">
        <v>37</v>
      </c>
      <c r="E42" s="7">
        <f>F42+G42</f>
        <v>16179504.7</v>
      </c>
      <c r="F42" s="15">
        <f>F43</f>
        <v>2426925.71</v>
      </c>
      <c r="G42" s="7">
        <f>G43</f>
        <v>13752578.99</v>
      </c>
      <c r="H42" s="7">
        <f>I42+M42</f>
        <v>6706083</v>
      </c>
      <c r="I42" s="7">
        <f>F46</f>
        <v>1005912.45</v>
      </c>
      <c r="J42" s="7"/>
      <c r="K42" s="7"/>
      <c r="L42" s="7">
        <f>F46</f>
        <v>1005912.45</v>
      </c>
      <c r="M42" s="7">
        <f>G46</f>
        <v>5700170.55</v>
      </c>
      <c r="N42" s="7"/>
      <c r="O42" s="7"/>
      <c r="P42" s="7"/>
      <c r="Q42" s="7">
        <f>M42</f>
        <v>5700170.55</v>
      </c>
    </row>
    <row r="43" spans="1:17" ht="12.75">
      <c r="A43" s="47"/>
      <c r="B43" s="6" t="s">
        <v>33</v>
      </c>
      <c r="C43" s="47"/>
      <c r="D43" s="47"/>
      <c r="E43" s="7">
        <f>E45+E46+E47+E44</f>
        <v>16179504.700000001</v>
      </c>
      <c r="F43" s="15">
        <f>F45+F46+F47+F44</f>
        <v>2426925.71</v>
      </c>
      <c r="G43" s="15">
        <f>G44+G45+G46+G47</f>
        <v>13752578.99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2.75">
      <c r="A44" s="47"/>
      <c r="B44" s="6" t="s">
        <v>38</v>
      </c>
      <c r="C44" s="47"/>
      <c r="D44" s="47"/>
      <c r="E44" s="7">
        <f aca="true" t="shared" si="1" ref="E44:E51">F44+G44</f>
        <v>48190</v>
      </c>
      <c r="F44" s="15">
        <v>7228.5</v>
      </c>
      <c r="G44" s="15">
        <v>40961.5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2.75">
      <c r="A45" s="47"/>
      <c r="B45" s="6">
        <v>2011</v>
      </c>
      <c r="C45" s="47"/>
      <c r="D45" s="47"/>
      <c r="E45" s="7">
        <f t="shared" si="1"/>
        <v>36900</v>
      </c>
      <c r="F45" s="15">
        <v>5535</v>
      </c>
      <c r="G45" s="7">
        <v>31365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ht="12.75">
      <c r="A46" s="47"/>
      <c r="B46" s="6">
        <v>2012</v>
      </c>
      <c r="C46" s="47"/>
      <c r="D46" s="47"/>
      <c r="E46" s="7">
        <f t="shared" si="1"/>
        <v>6706083</v>
      </c>
      <c r="F46" s="15">
        <v>1005912.45</v>
      </c>
      <c r="G46" s="7">
        <v>5700170.55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12.75">
      <c r="A47" s="47"/>
      <c r="B47" s="6">
        <v>2013</v>
      </c>
      <c r="C47" s="47"/>
      <c r="D47" s="47"/>
      <c r="E47" s="7">
        <f t="shared" si="1"/>
        <v>9388331.700000001</v>
      </c>
      <c r="F47" s="7">
        <v>1408249.76</v>
      </c>
      <c r="G47" s="7">
        <v>7980081.94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ht="12.75">
      <c r="A48" s="19"/>
      <c r="B48" s="20" t="s">
        <v>41</v>
      </c>
      <c r="C48" s="42" t="s">
        <v>42</v>
      </c>
      <c r="D48" s="42"/>
      <c r="E48" s="7">
        <f t="shared" si="1"/>
        <v>39280903.56</v>
      </c>
      <c r="F48" s="7">
        <f>F49+F50+F51+F52+F53+F54</f>
        <v>7989015.220000001</v>
      </c>
      <c r="G48" s="7">
        <f>G49+G50+G51+G52+G53+G54</f>
        <v>31291888.34</v>
      </c>
      <c r="H48" s="7">
        <f>I48+M48</f>
        <v>13613799.2</v>
      </c>
      <c r="I48" s="7">
        <f>I42+I28+I18+I36</f>
        <v>2922526.95</v>
      </c>
      <c r="J48" s="7"/>
      <c r="K48" s="7"/>
      <c r="L48" s="7">
        <f>L42+L28+L18+L36</f>
        <v>2922526.95</v>
      </c>
      <c r="M48" s="7">
        <f>M42+M28+M18+M36</f>
        <v>10691272.25</v>
      </c>
      <c r="N48" s="7"/>
      <c r="O48" s="7"/>
      <c r="P48" s="7"/>
      <c r="Q48" s="7">
        <f>Q42+Q28+Q18+Q36</f>
        <v>10691272.25</v>
      </c>
    </row>
    <row r="49" spans="1:17" ht="12.75">
      <c r="A49" s="50"/>
      <c r="B49" s="51"/>
      <c r="C49" s="42">
        <v>2008</v>
      </c>
      <c r="D49" s="42"/>
      <c r="E49" s="8">
        <f t="shared" si="1"/>
        <v>84667.99999999994</v>
      </c>
      <c r="F49" s="8">
        <f>F20</f>
        <v>20337.099999999977</v>
      </c>
      <c r="G49" s="8">
        <f>G20</f>
        <v>64330.899999999965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2.75">
      <c r="A50" s="52"/>
      <c r="B50" s="53"/>
      <c r="C50" s="42">
        <v>2009</v>
      </c>
      <c r="D50" s="42"/>
      <c r="E50" s="8">
        <f t="shared" si="1"/>
        <v>561509.14</v>
      </c>
      <c r="F50" s="8">
        <f>F21</f>
        <v>134873.5</v>
      </c>
      <c r="G50" s="8">
        <f>G21</f>
        <v>426635.64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2.75">
      <c r="A51" s="52"/>
      <c r="B51" s="53"/>
      <c r="C51" s="42">
        <v>2010</v>
      </c>
      <c r="D51" s="42"/>
      <c r="E51" s="8">
        <f t="shared" si="1"/>
        <v>9959176.34</v>
      </c>
      <c r="F51" s="8">
        <f>F22+F44+F30</f>
        <v>2371449.24</v>
      </c>
      <c r="G51" s="8">
        <f>G22+G44+G30</f>
        <v>7587727.1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2.75">
      <c r="A52" s="52"/>
      <c r="B52" s="53"/>
      <c r="C52" s="42">
        <v>2011</v>
      </c>
      <c r="D52" s="42"/>
      <c r="E52" s="8">
        <f>G52+F52</f>
        <v>5673419.18</v>
      </c>
      <c r="F52" s="8">
        <f>F45+F31+F23</f>
        <v>1131578.6700000002</v>
      </c>
      <c r="G52" s="8">
        <f>G45+G31+G23</f>
        <v>4541840.51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2.75">
      <c r="A53" s="52"/>
      <c r="B53" s="53"/>
      <c r="C53" s="42">
        <v>2012</v>
      </c>
      <c r="D53" s="42"/>
      <c r="E53" s="8">
        <f>G53+F53</f>
        <v>13613799.2</v>
      </c>
      <c r="F53" s="8">
        <f>F46+F32+F24+F38</f>
        <v>2922526.95</v>
      </c>
      <c r="G53" s="8">
        <f>G46+G32+G24+G38</f>
        <v>10691272.25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" customHeight="1">
      <c r="A54" s="54"/>
      <c r="B54" s="55"/>
      <c r="C54" s="44">
        <v>2013</v>
      </c>
      <c r="D54" s="44"/>
      <c r="E54" s="8">
        <f>F54+G54</f>
        <v>9388331.700000001</v>
      </c>
      <c r="F54" s="8">
        <f>F47</f>
        <v>1408249.76</v>
      </c>
      <c r="G54" s="8">
        <f>G47</f>
        <v>7980081.94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</row>
  </sheetData>
  <sheetProtection/>
  <mergeCells count="81">
    <mergeCell ref="A49:B54"/>
    <mergeCell ref="A4:Q4"/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5:Q17"/>
    <mergeCell ref="C19:D24"/>
    <mergeCell ref="H19:H24"/>
    <mergeCell ref="I19:I24"/>
    <mergeCell ref="J19:J24"/>
    <mergeCell ref="K19:K24"/>
    <mergeCell ref="L19:L24"/>
    <mergeCell ref="M19:M24"/>
    <mergeCell ref="N19:N24"/>
    <mergeCell ref="A39:A47"/>
    <mergeCell ref="C39:Q41"/>
    <mergeCell ref="C43:D47"/>
    <mergeCell ref="H43:H47"/>
    <mergeCell ref="I43:I47"/>
    <mergeCell ref="J43:J47"/>
    <mergeCell ref="K43:K47"/>
    <mergeCell ref="M43:M47"/>
    <mergeCell ref="K37:K38"/>
    <mergeCell ref="N29:N32"/>
    <mergeCell ref="K29:K32"/>
    <mergeCell ref="L29:L32"/>
    <mergeCell ref="M29:M32"/>
    <mergeCell ref="P19:P24"/>
    <mergeCell ref="P37:P38"/>
    <mergeCell ref="Q37:Q38"/>
    <mergeCell ref="L43:L47"/>
    <mergeCell ref="N43:N47"/>
    <mergeCell ref="O43:O47"/>
    <mergeCell ref="O19:O24"/>
    <mergeCell ref="Q19:Q24"/>
    <mergeCell ref="H37:H38"/>
    <mergeCell ref="C54:D54"/>
    <mergeCell ref="I37:I38"/>
    <mergeCell ref="J37:J38"/>
    <mergeCell ref="P43:P47"/>
    <mergeCell ref="Q43:Q47"/>
    <mergeCell ref="L37:L38"/>
    <mergeCell ref="M37:M38"/>
    <mergeCell ref="N37:N38"/>
    <mergeCell ref="O37:O38"/>
    <mergeCell ref="A14:A24"/>
    <mergeCell ref="C48:D48"/>
    <mergeCell ref="C49:D49"/>
    <mergeCell ref="H49:Q54"/>
    <mergeCell ref="C50:D50"/>
    <mergeCell ref="C51:D51"/>
    <mergeCell ref="C52:D52"/>
    <mergeCell ref="C53:D53"/>
    <mergeCell ref="C37:D38"/>
    <mergeCell ref="J29:J32"/>
    <mergeCell ref="A33:A38"/>
    <mergeCell ref="O29:O32"/>
    <mergeCell ref="Q29:Q32"/>
    <mergeCell ref="P29:P32"/>
    <mergeCell ref="C33:Q35"/>
    <mergeCell ref="A25:A32"/>
    <mergeCell ref="C25:Q27"/>
    <mergeCell ref="C29:D32"/>
    <mergeCell ref="H29:H32"/>
    <mergeCell ref="I29:I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24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2012-10-19T14:08:28Z</cp:lastPrinted>
  <dcterms:created xsi:type="dcterms:W3CDTF">1997-02-26T13:46:56Z</dcterms:created>
  <dcterms:modified xsi:type="dcterms:W3CDTF">2012-10-22T14:32:10Z</dcterms:modified>
  <cp:category/>
  <cp:version/>
  <cp:contentType/>
  <cp:contentStatus/>
</cp:coreProperties>
</file>