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27" activeTab="0"/>
  </bookViews>
  <sheets>
    <sheet name="POKL-2012" sheetId="1" r:id="rId1"/>
    <sheet name="Arkusz1" sheetId="2" r:id="rId2"/>
  </sheets>
  <definedNames>
    <definedName name="Excel_BuiltIn_Print_Area_1">'POKL-2012'!$A$1:$Q$72</definedName>
    <definedName name="Excel_BuiltIn_Print_Area_1_1">'POKL-2012'!$1:$12</definedName>
    <definedName name="Excel_BuiltIn_Print_Area_1_1_1">'POKL-2012'!$1:$12</definedName>
    <definedName name="Excel_BuiltIn_Print_Area_1_1_11">'POKL-2012'!$1:$12</definedName>
    <definedName name="Excel_BuiltIn_Print_Area_2">'Arkusz1'!$A:$XFD</definedName>
    <definedName name="Excel_BuiltIn_Print_Area_2_1">'Arkusz1'!$A:$XFD</definedName>
    <definedName name="Excel_BuiltIn_Print_Area_2_1_1">'Arkusz1'!$A:$XFD</definedName>
    <definedName name="Excel_BuiltIn_Print_Area_2_1_11">'Arkusz1'!$A:$XFD</definedName>
    <definedName name="Excel_BuiltIn_Sheet_Title_1">"Tabela 9a"</definedName>
    <definedName name="Excel_BuiltIn_Sheet_Title_1_1">"POKL-2011"</definedName>
    <definedName name="Excel_BuiltIn_Sheet_Title_1_1_1">"POKL-2011"</definedName>
    <definedName name="Excel_BuiltIn_Sheet_Title_1_1_11">"POKL-2011"</definedName>
    <definedName name="Excel_BuiltIn_Sheet_Title_2">"Arkusz1"</definedName>
    <definedName name="Excel_BuiltIn_Sheet_Title_2_1">"Arkusz1"</definedName>
    <definedName name="Excel_BuiltIn_Sheet_Title_2_1_1">"Arkusz1"</definedName>
    <definedName name="Excel_BuiltIn_Sheet_Title_2_1_11">"Arkusz1"</definedName>
    <definedName name="_xlnm.Print_Area" localSheetId="0">'POKL-2012'!$A$1:$Q$74</definedName>
    <definedName name="_xlnm.Print_Titles" localSheetId="0">'POKL-2012'!$4:$11</definedName>
  </definedNames>
  <calcPr fullCalcOnLoad="1"/>
</workbook>
</file>

<file path=xl/sharedStrings.xml><?xml version="1.0" encoding="utf-8"?>
<sst xmlns="http://schemas.openxmlformats.org/spreadsheetml/2006/main" count="113" uniqueCount="58">
  <si>
    <t>Tabela nr 9a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</si>
  <si>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</si>
  <si>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</si>
  <si>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</si>
  <si>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</si>
  <si>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</si>
  <si>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</si>
  <si>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</si>
  <si>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</si>
  <si>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</si>
  <si>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</si>
  <si>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</si>
  <si>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</si>
  <si>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</si>
  <si>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</si>
  <si>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</si>
  <si>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</si>
  <si>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</si>
  <si>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</si>
  <si>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</si>
  <si>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</si>
  <si>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>(6+7)</t>
  </si>
  <si>
    <t>(9+13)</t>
  </si>
  <si>
    <t>(10+11+12)</t>
  </si>
  <si>
    <t>(14+15+16+17)</t>
  </si>
  <si>
    <t>Wydatki bieżące</t>
  </si>
  <si>
    <t>razem</t>
  </si>
  <si>
    <t>z tego 2011</t>
  </si>
  <si>
    <t>1.2</t>
  </si>
  <si>
    <t>801 80195</t>
  </si>
  <si>
    <t>Program „Uczenie się przez całe życie” Leonardo da Vinci</t>
  </si>
  <si>
    <r>
      <t>nazwa projektu</t>
    </r>
    <r>
      <rPr>
        <b/>
        <sz val="8"/>
        <color indexed="8"/>
        <rFont val="Times New Roman"/>
        <family val="1"/>
      </rPr>
      <t>: „Będę fachowcem w Europie”</t>
    </r>
  </si>
  <si>
    <t xml:space="preserve">801 80195 </t>
  </si>
  <si>
    <t>z tego 2012</t>
  </si>
  <si>
    <t>Program „Uczenie się przez całe życie” Comenius</t>
  </si>
  <si>
    <r>
      <t>nazwa projektu</t>
    </r>
    <r>
      <rPr>
        <b/>
        <sz val="8"/>
        <color indexed="8"/>
        <rFont val="Times New Roman"/>
        <family val="1"/>
      </rPr>
      <t>: „Świadoma młodzież w działaniu”</t>
    </r>
  </si>
  <si>
    <t>z tego 2013</t>
  </si>
  <si>
    <t>Wydatki majątkowe</t>
  </si>
  <si>
    <t>Ogółem</t>
  </si>
  <si>
    <t xml:space="preserve">Program: Program Operacyjny Kapitał Ludzki, Priorytet IX- Rozwój wykształcenia i kompetencji w regionach, Działanie 9.2 Podniesienie atrakcyjności i jakości szkolnictwa zawodowego </t>
  </si>
  <si>
    <r>
      <t xml:space="preserve">nazwa projektu: </t>
    </r>
    <r>
      <rPr>
        <b/>
        <sz val="8"/>
        <color indexed="8"/>
        <rFont val="Times New Roman"/>
        <family val="1"/>
      </rPr>
      <t>"Wykształceni Technicy"</t>
    </r>
  </si>
  <si>
    <r>
      <t xml:space="preserve">nazwa projektu: </t>
    </r>
    <r>
      <rPr>
        <b/>
        <sz val="8"/>
        <color indexed="8"/>
        <rFont val="Times New Roman"/>
        <family val="1"/>
      </rPr>
      <t>"Szkoła XXI w. - partnerem na rynku pracy"</t>
    </r>
  </si>
  <si>
    <t xml:space="preserve">2012r. </t>
  </si>
  <si>
    <t>Program: Program Operacyjny Kapitał Ludzki, Piorytet VI- Rynek pracy otwarty dla wszystkich, Działanie 6.1 – Poprawa dostępu do zatrudnienia oraz wspieranie aktywności zawodowej w regionie</t>
  </si>
  <si>
    <t>853 85333</t>
  </si>
  <si>
    <r>
      <t xml:space="preserve">nazwa projektu: </t>
    </r>
    <r>
      <rPr>
        <b/>
        <sz val="8"/>
        <color indexed="8"/>
        <rFont val="Times New Roman"/>
        <family val="1"/>
      </rPr>
      <t>"Profesjonalny  Pracownik-Przyjazny Urząd IV"</t>
    </r>
  </si>
  <si>
    <t>1.1</t>
  </si>
  <si>
    <t>1.3</t>
  </si>
  <si>
    <t>1.4</t>
  </si>
  <si>
    <t>1.5</t>
  </si>
  <si>
    <r>
      <t>nazwa projektu</t>
    </r>
    <r>
      <rPr>
        <b/>
        <sz val="8"/>
        <color indexed="8"/>
        <rFont val="Times New Roman"/>
        <family val="1"/>
      </rPr>
      <t>: „Dodatkowe kwalifikacje zawodowe szansą zdobycia bardziej atrakcyjnej pracy w przyszłości”</t>
    </r>
  </si>
  <si>
    <t>1.6</t>
  </si>
  <si>
    <t>* wkład własny niepieniężny</t>
  </si>
  <si>
    <r>
      <t xml:space="preserve">nazwa projektu: </t>
    </r>
    <r>
      <rPr>
        <b/>
        <sz val="8"/>
        <color indexed="8"/>
        <rFont val="Times New Roman"/>
        <family val="1"/>
      </rPr>
      <t>"Będę profesjonalistą"</t>
    </r>
  </si>
  <si>
    <t>1.7</t>
  </si>
  <si>
    <r>
      <t xml:space="preserve">nazwa projektu: </t>
    </r>
    <r>
      <rPr>
        <b/>
        <sz val="8"/>
        <color indexed="8"/>
        <rFont val="Times New Roman"/>
        <family val="1"/>
      </rPr>
      <t>"Elektroniczny dziennik - nowa jakość w skierniewickich szkołach"</t>
    </r>
  </si>
  <si>
    <t>1.8</t>
  </si>
  <si>
    <t>Załącznik nr 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</si>
</sst>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center" wrapText="1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3" fillId="0" borderId="12" xfId="0" applyNumberFormat="1" applyFont="1" applyFill="1" applyBorder="1" applyAlignment="1" applyProtection="1">
      <alignment horizontal="right"/>
      <protection/>
    </xf>
    <xf numFmtId="4" fontId="3" fillId="0" borderId="12" xfId="0" applyNumberFormat="1" applyFont="1" applyFill="1" applyBorder="1" applyAlignment="1" applyProtection="1">
      <alignment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0" fontId="3" fillId="0" borderId="14" xfId="0" applyNumberFormat="1" applyFont="1" applyFill="1" applyBorder="1" applyAlignment="1" applyProtection="1">
      <alignment horizontal="right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 wrapText="1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4" fontId="3" fillId="0" borderId="14" xfId="0" applyNumberFormat="1" applyFont="1" applyFill="1" applyBorder="1" applyAlignment="1" applyProtection="1">
      <alignment horizontal="right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4" fontId="3" fillId="0" borderId="15" xfId="0" applyNumberFormat="1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4" fontId="3" fillId="0" borderId="14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 applyProtection="1">
      <alignment horizontal="center" vertical="center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20" xfId="0" applyNumberFormat="1" applyFont="1" applyFill="1" applyBorder="1" applyAlignment="1" applyProtection="1">
      <alignment horizontal="right"/>
      <protection/>
    </xf>
    <xf numFmtId="4" fontId="3" fillId="0" borderId="21" xfId="0" applyNumberFormat="1" applyFont="1" applyFill="1" applyBorder="1" applyAlignment="1" applyProtection="1">
      <alignment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4" fontId="3" fillId="0" borderId="22" xfId="0" applyNumberFormat="1" applyFont="1" applyFill="1" applyBorder="1" applyAlignment="1" applyProtection="1">
      <alignment horizontal="right"/>
      <protection/>
    </xf>
    <xf numFmtId="4" fontId="3" fillId="0" borderId="19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2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left" wrapText="1"/>
      <protection/>
    </xf>
    <xf numFmtId="4" fontId="3" fillId="0" borderId="24" xfId="0" applyNumberFormat="1" applyFont="1" applyFill="1" applyBorder="1" applyAlignment="1" applyProtection="1">
      <alignment horizontal="right"/>
      <protection/>
    </xf>
    <xf numFmtId="4" fontId="3" fillId="0" borderId="24" xfId="0" applyNumberFormat="1" applyFont="1" applyFill="1" applyBorder="1" applyAlignment="1" applyProtection="1">
      <alignment/>
      <protection/>
    </xf>
    <xf numFmtId="49" fontId="3" fillId="0" borderId="25" xfId="0" applyNumberFormat="1" applyFont="1" applyFill="1" applyBorder="1" applyAlignment="1" applyProtection="1">
      <alignment horizontal="center"/>
      <protection/>
    </xf>
    <xf numFmtId="4" fontId="3" fillId="0" borderId="17" xfId="0" applyNumberFormat="1" applyFont="1" applyFill="1" applyBorder="1" applyAlignment="1" applyProtection="1">
      <alignment horizontal="right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26" xfId="0" applyNumberFormat="1" applyFont="1" applyFill="1" applyBorder="1" applyAlignment="1" applyProtection="1">
      <alignment/>
      <protection/>
    </xf>
    <xf numFmtId="4" fontId="3" fillId="0" borderId="26" xfId="0" applyNumberFormat="1" applyFont="1" applyFill="1" applyBorder="1" applyAlignment="1" applyProtection="1">
      <alignment horizontal="right"/>
      <protection/>
    </xf>
    <xf numFmtId="4" fontId="3" fillId="0" borderId="27" xfId="0" applyNumberFormat="1" applyFont="1" applyFill="1" applyBorder="1" applyAlignment="1" applyProtection="1">
      <alignment horizontal="right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4" fontId="3" fillId="0" borderId="27" xfId="0" applyNumberFormat="1" applyFont="1" applyFill="1" applyBorder="1" applyAlignment="1" applyProtection="1">
      <alignment/>
      <protection/>
    </xf>
    <xf numFmtId="4" fontId="3" fillId="0" borderId="28" xfId="0" applyNumberFormat="1" applyFont="1" applyFill="1" applyBorder="1" applyAlignment="1" applyProtection="1">
      <alignment horizontal="right"/>
      <protection/>
    </xf>
    <xf numFmtId="0" fontId="2" fillId="0" borderId="29" xfId="0" applyNumberFormat="1" applyFont="1" applyFill="1" applyBorder="1" applyAlignment="1" applyProtection="1">
      <alignment horizontal="left" wrapText="1"/>
      <protection/>
    </xf>
    <xf numFmtId="0" fontId="3" fillId="0" borderId="29" xfId="0" applyNumberFormat="1" applyFont="1" applyFill="1" applyBorder="1" applyAlignment="1" applyProtection="1">
      <alignment horizontal="left" wrapText="1"/>
      <protection/>
    </xf>
    <xf numFmtId="0" fontId="3" fillId="0" borderId="29" xfId="0" applyNumberFormat="1" applyFont="1" applyFill="1" applyBorder="1" applyAlignment="1" applyProtection="1">
      <alignment horizontal="right" wrapText="1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4" fontId="3" fillId="0" borderId="29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4" fontId="3" fillId="0" borderId="30" xfId="0" applyNumberFormat="1" applyFont="1" applyFill="1" applyBorder="1" applyAlignment="1" applyProtection="1">
      <alignment horizontal="right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4" fontId="3" fillId="0" borderId="33" xfId="0" applyNumberFormat="1" applyFont="1" applyFill="1" applyBorder="1" applyAlignment="1" applyProtection="1">
      <alignment horizontal="center" vertical="center"/>
      <protection/>
    </xf>
    <xf numFmtId="4" fontId="3" fillId="0" borderId="34" xfId="0" applyNumberFormat="1" applyFont="1" applyFill="1" applyBorder="1" applyAlignment="1" applyProtection="1">
      <alignment horizontal="center" vertical="center"/>
      <protection/>
    </xf>
    <xf numFmtId="4" fontId="3" fillId="0" borderId="35" xfId="0" applyNumberFormat="1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 applyProtection="1">
      <alignment horizontal="center" vertical="center"/>
      <protection/>
    </xf>
    <xf numFmtId="4" fontId="3" fillId="0" borderId="36" xfId="0" applyNumberFormat="1" applyFont="1" applyFill="1" applyBorder="1" applyAlignment="1" applyProtection="1">
      <alignment horizontal="center" vertical="center"/>
      <protection/>
    </xf>
    <xf numFmtId="4" fontId="3" fillId="0" borderId="37" xfId="0" applyNumberFormat="1" applyFont="1" applyFill="1" applyBorder="1" applyAlignment="1" applyProtection="1">
      <alignment horizontal="center" vertical="center"/>
      <protection/>
    </xf>
    <xf numFmtId="4" fontId="3" fillId="0" borderId="38" xfId="0" applyNumberFormat="1" applyFont="1" applyFill="1" applyBorder="1" applyAlignment="1" applyProtection="1">
      <alignment horizontal="center" vertical="center"/>
      <protection/>
    </xf>
    <xf numFmtId="4" fontId="3" fillId="0" borderId="31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0" fontId="2" fillId="0" borderId="42" xfId="0" applyNumberFormat="1" applyFont="1" applyFill="1" applyBorder="1" applyAlignment="1" applyProtection="1">
      <alignment horizontal="left" wrapText="1"/>
      <protection/>
    </xf>
    <xf numFmtId="0" fontId="2" fillId="0" borderId="17" xfId="0" applyNumberFormat="1" applyFont="1" applyFill="1" applyBorder="1" applyAlignment="1" applyProtection="1">
      <alignment horizontal="left" wrapText="1"/>
      <protection/>
    </xf>
    <xf numFmtId="4" fontId="3" fillId="0" borderId="41" xfId="0" applyNumberFormat="1" applyFont="1" applyFill="1" applyBorder="1" applyAlignment="1" applyProtection="1">
      <alignment horizontal="center" vertical="center"/>
      <protection/>
    </xf>
    <xf numFmtId="4" fontId="3" fillId="0" borderId="42" xfId="0" applyNumberFormat="1" applyFont="1" applyFill="1" applyBorder="1" applyAlignment="1" applyProtection="1">
      <alignment horizontal="center" vertical="center"/>
      <protection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34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44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4" fontId="3" fillId="0" borderId="45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3" fillId="0" borderId="19" xfId="0" applyNumberFormat="1" applyFont="1" applyFill="1" applyBorder="1" applyAlignment="1" applyProtection="1">
      <alignment horizontal="center"/>
      <protection/>
    </xf>
    <xf numFmtId="4" fontId="3" fillId="0" borderId="25" xfId="0" applyNumberFormat="1" applyFont="1" applyFill="1" applyBorder="1" applyAlignment="1" applyProtection="1">
      <alignment horizontal="center"/>
      <protection/>
    </xf>
    <xf numFmtId="4" fontId="3" fillId="0" borderId="32" xfId="0" applyNumberFormat="1" applyFont="1" applyFill="1" applyBorder="1" applyAlignment="1" applyProtection="1">
      <alignment horizontal="center"/>
      <protection/>
    </xf>
    <xf numFmtId="4" fontId="3" fillId="0" borderId="20" xfId="0" applyNumberFormat="1" applyFont="1" applyFill="1" applyBorder="1" applyAlignment="1" applyProtection="1">
      <alignment horizontal="center"/>
      <protection/>
    </xf>
    <xf numFmtId="0" fontId="2" fillId="0" borderId="46" xfId="0" applyNumberFormat="1" applyFont="1" applyFill="1" applyBorder="1" applyAlignment="1" applyProtection="1">
      <alignment horizontal="center" wrapText="1"/>
      <protection/>
    </xf>
    <xf numFmtId="0" fontId="2" fillId="0" borderId="47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4" fontId="3" fillId="0" borderId="44" xfId="0" applyNumberFormat="1" applyFont="1" applyFill="1" applyBorder="1" applyAlignment="1" applyProtection="1">
      <alignment horizontal="center"/>
      <protection/>
    </xf>
    <xf numFmtId="4" fontId="3" fillId="0" borderId="22" xfId="0" applyNumberFormat="1" applyFont="1" applyFill="1" applyBorder="1" applyAlignment="1" applyProtection="1">
      <alignment horizontal="center"/>
      <protection/>
    </xf>
    <xf numFmtId="4" fontId="3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/>
      <protection/>
    </xf>
    <xf numFmtId="0" fontId="1" fillId="0" borderId="36" xfId="0" applyNumberFormat="1" applyFont="1" applyFill="1" applyBorder="1" applyAlignment="1" applyProtection="1">
      <alignment horizontal="center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49" xfId="0" applyNumberFormat="1" applyFont="1" applyFill="1" applyBorder="1" applyAlignment="1" applyProtection="1">
      <alignment horizontal="center" vertical="center"/>
      <protection/>
    </xf>
    <xf numFmtId="49" fontId="6" fillId="0" borderId="50" xfId="0" applyNumberFormat="1" applyFont="1" applyFill="1" applyBorder="1" applyAlignment="1" applyProtection="1">
      <alignment horizontal="center" vertical="center"/>
      <protection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4" fontId="3" fillId="0" borderId="30" xfId="0" applyNumberFormat="1" applyFont="1" applyFill="1" applyBorder="1" applyAlignment="1" applyProtection="1">
      <alignment horizontal="center" vertical="center"/>
      <protection/>
    </xf>
    <xf numFmtId="4" fontId="3" fillId="0" borderId="52" xfId="0" applyNumberFormat="1" applyFont="1" applyFill="1" applyBorder="1" applyAlignment="1" applyProtection="1">
      <alignment horizontal="center" vertical="center"/>
      <protection/>
    </xf>
    <xf numFmtId="4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52" xfId="0" applyNumberFormat="1" applyFont="1" applyFill="1" applyBorder="1" applyAlignment="1" applyProtection="1">
      <alignment horizontal="center" vertical="center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4" fontId="3" fillId="0" borderId="54" xfId="0" applyNumberFormat="1" applyFont="1" applyFill="1" applyBorder="1" applyAlignment="1" applyProtection="1">
      <alignment horizontal="center" vertical="center"/>
      <protection/>
    </xf>
    <xf numFmtId="4" fontId="3" fillId="0" borderId="2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4"/>
  <sheetViews>
    <sheetView tabSelected="1" view="pageBreakPreview" zoomScaleSheetLayoutView="100" zoomScalePageLayoutView="0" workbookViewId="0" topLeftCell="D1">
      <pane xSplit="14730" topLeftCell="AU1" activePane="topLeft" state="split"/>
      <selection pane="topLeft" activeCell="B1" sqref="B1"/>
      <selection pane="topRight" activeCell="AU46" sqref="AU46"/>
    </sheetView>
  </sheetViews>
  <sheetFormatPr defaultColWidth="7.7109375" defaultRowHeight="12.75"/>
  <cols>
    <col min="1" max="1" width="4.140625" style="1" customWidth="1"/>
    <col min="2" max="2" width="18.7109375" style="1" customWidth="1"/>
    <col min="3" max="3" width="7.00390625" style="1" customWidth="1"/>
    <col min="4" max="4" width="8.00390625" style="2" customWidth="1"/>
    <col min="5" max="5" width="13.28125" style="1" customWidth="1"/>
    <col min="6" max="6" width="11.7109375" style="1" customWidth="1"/>
    <col min="7" max="7" width="15.140625" style="1" customWidth="1"/>
    <col min="8" max="8" width="11.57421875" style="1" customWidth="1"/>
    <col min="9" max="9" width="9.8515625" style="1" customWidth="1"/>
    <col min="10" max="10" width="4.140625" style="1" customWidth="1"/>
    <col min="11" max="11" width="3.140625" style="1" customWidth="1"/>
    <col min="12" max="12" width="11.421875" style="1" customWidth="1"/>
    <col min="13" max="13" width="11.7109375" style="1" customWidth="1"/>
    <col min="14" max="14" width="6.7109375" style="1" customWidth="1"/>
    <col min="15" max="15" width="6.421875" style="1" customWidth="1"/>
    <col min="16" max="16" width="5.28125" style="1" customWidth="1"/>
    <col min="17" max="17" width="10.140625" style="1" customWidth="1"/>
    <col min="18" max="16384" width="7.7109375" style="1" customWidth="1"/>
  </cols>
  <sheetData>
    <row r="1" spans="1:48" s="7" customFormat="1" ht="12.75">
      <c r="A1" s="3"/>
      <c r="B1" s="4" t="s">
        <v>57</v>
      </c>
      <c r="C1" s="3"/>
      <c r="D1" s="5"/>
      <c r="E1" s="3"/>
      <c r="F1" s="3"/>
      <c r="G1" s="3"/>
      <c r="H1" s="6"/>
      <c r="I1" s="3"/>
      <c r="J1" s="6"/>
      <c r="K1" s="3"/>
      <c r="L1" s="6"/>
      <c r="N1" s="3"/>
      <c r="O1" s="3"/>
      <c r="P1" s="3"/>
      <c r="Q1" s="3" t="s">
        <v>0</v>
      </c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7" customFormat="1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</row>
    <row r="3" spans="1:48" s="7" customFormat="1" ht="12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</row>
    <row r="4" spans="1:17" s="7" customFormat="1" ht="12.75" customHeight="1">
      <c r="A4" s="111" t="s">
        <v>1</v>
      </c>
      <c r="B4" s="111" t="s">
        <v>2</v>
      </c>
      <c r="C4" s="111" t="s">
        <v>3</v>
      </c>
      <c r="D4" s="111" t="s">
        <v>4</v>
      </c>
      <c r="E4" s="111" t="s">
        <v>5</v>
      </c>
      <c r="F4" s="111" t="s">
        <v>6</v>
      </c>
      <c r="G4" s="111"/>
      <c r="H4" s="111" t="s">
        <v>7</v>
      </c>
      <c r="I4" s="111"/>
      <c r="J4" s="111"/>
      <c r="K4" s="111"/>
      <c r="L4" s="111"/>
      <c r="M4" s="111"/>
      <c r="N4" s="111"/>
      <c r="O4" s="111"/>
      <c r="P4" s="111"/>
      <c r="Q4" s="111"/>
    </row>
    <row r="5" spans="1:17" s="7" customFormat="1" ht="12.75" customHeight="1">
      <c r="A5" s="111"/>
      <c r="B5" s="111"/>
      <c r="C5" s="111"/>
      <c r="D5" s="111"/>
      <c r="E5" s="111"/>
      <c r="F5" s="111" t="s">
        <v>8</v>
      </c>
      <c r="G5" s="111" t="s">
        <v>9</v>
      </c>
      <c r="H5" s="111" t="s">
        <v>42</v>
      </c>
      <c r="I5" s="111"/>
      <c r="J5" s="111"/>
      <c r="K5" s="111"/>
      <c r="L5" s="111"/>
      <c r="M5" s="111"/>
      <c r="N5" s="111"/>
      <c r="O5" s="111"/>
      <c r="P5" s="111"/>
      <c r="Q5" s="111"/>
    </row>
    <row r="6" spans="1:17" s="7" customFormat="1" ht="12.75" customHeight="1">
      <c r="A6" s="111"/>
      <c r="B6" s="111"/>
      <c r="C6" s="111"/>
      <c r="D6" s="111"/>
      <c r="E6" s="111"/>
      <c r="F6" s="111"/>
      <c r="G6" s="111"/>
      <c r="H6" s="111" t="s">
        <v>10</v>
      </c>
      <c r="I6" s="111" t="s">
        <v>11</v>
      </c>
      <c r="J6" s="111"/>
      <c r="K6" s="111"/>
      <c r="L6" s="111"/>
      <c r="M6" s="111"/>
      <c r="N6" s="111"/>
      <c r="O6" s="111"/>
      <c r="P6" s="111"/>
      <c r="Q6" s="111"/>
    </row>
    <row r="7" spans="1:17" s="7" customFormat="1" ht="17.25" customHeight="1">
      <c r="A7" s="111"/>
      <c r="B7" s="111"/>
      <c r="C7" s="111"/>
      <c r="D7" s="111"/>
      <c r="E7" s="111"/>
      <c r="F7" s="111"/>
      <c r="G7" s="111"/>
      <c r="H7" s="111"/>
      <c r="I7" s="111" t="s">
        <v>12</v>
      </c>
      <c r="J7" s="111"/>
      <c r="K7" s="111"/>
      <c r="L7" s="111"/>
      <c r="M7" s="111" t="s">
        <v>13</v>
      </c>
      <c r="N7" s="111"/>
      <c r="O7" s="111"/>
      <c r="P7" s="111"/>
      <c r="Q7" s="111"/>
    </row>
    <row r="8" spans="1:17" s="7" customFormat="1" ht="12.75" customHeight="1">
      <c r="A8" s="111"/>
      <c r="B8" s="111"/>
      <c r="C8" s="111"/>
      <c r="D8" s="111"/>
      <c r="E8" s="111"/>
      <c r="F8" s="111"/>
      <c r="G8" s="111"/>
      <c r="H8" s="111"/>
      <c r="I8" s="111" t="s">
        <v>14</v>
      </c>
      <c r="J8" s="111" t="s">
        <v>15</v>
      </c>
      <c r="K8" s="111"/>
      <c r="L8" s="111"/>
      <c r="M8" s="111" t="s">
        <v>14</v>
      </c>
      <c r="N8" s="111" t="s">
        <v>15</v>
      </c>
      <c r="O8" s="111"/>
      <c r="P8" s="111"/>
      <c r="Q8" s="111"/>
    </row>
    <row r="9" spans="1:17" s="7" customFormat="1" ht="69" customHeight="1">
      <c r="A9" s="111"/>
      <c r="B9" s="111"/>
      <c r="C9" s="111"/>
      <c r="D9" s="111"/>
      <c r="E9" s="111"/>
      <c r="F9" s="111"/>
      <c r="G9" s="111"/>
      <c r="H9" s="111"/>
      <c r="I9" s="111"/>
      <c r="J9" s="10" t="s">
        <v>16</v>
      </c>
      <c r="K9" s="10" t="s">
        <v>17</v>
      </c>
      <c r="L9" s="10" t="s">
        <v>18</v>
      </c>
      <c r="M9" s="111"/>
      <c r="N9" s="9" t="s">
        <v>19</v>
      </c>
      <c r="O9" s="9" t="s">
        <v>16</v>
      </c>
      <c r="P9" s="9" t="s">
        <v>17</v>
      </c>
      <c r="Q9" s="10" t="s">
        <v>20</v>
      </c>
    </row>
    <row r="10" spans="1:17" s="13" customFormat="1" ht="12.75">
      <c r="A10" s="11"/>
      <c r="B10" s="11"/>
      <c r="C10" s="11"/>
      <c r="D10" s="12"/>
      <c r="E10" s="11" t="s">
        <v>21</v>
      </c>
      <c r="F10" s="11"/>
      <c r="G10" s="12"/>
      <c r="H10" s="12" t="s">
        <v>22</v>
      </c>
      <c r="I10" s="11" t="s">
        <v>23</v>
      </c>
      <c r="J10" s="11"/>
      <c r="K10" s="11"/>
      <c r="L10" s="11"/>
      <c r="M10" s="11" t="s">
        <v>24</v>
      </c>
      <c r="N10" s="11"/>
      <c r="O10" s="11"/>
      <c r="P10" s="11"/>
      <c r="Q10" s="11"/>
    </row>
    <row r="11" spans="1:50" s="14" customFormat="1" ht="12.75">
      <c r="A11" s="12">
        <v>1</v>
      </c>
      <c r="B11" s="12">
        <v>2</v>
      </c>
      <c r="C11" s="11">
        <v>3</v>
      </c>
      <c r="D11" s="12">
        <v>4</v>
      </c>
      <c r="E11" s="11">
        <v>5</v>
      </c>
      <c r="F11" s="11">
        <v>6</v>
      </c>
      <c r="G11" s="12">
        <v>7</v>
      </c>
      <c r="H11" s="12">
        <v>8</v>
      </c>
      <c r="I11" s="12">
        <v>9</v>
      </c>
      <c r="J11" s="11">
        <v>10</v>
      </c>
      <c r="K11" s="11">
        <v>11</v>
      </c>
      <c r="L11" s="12">
        <v>12</v>
      </c>
      <c r="M11" s="12">
        <v>13</v>
      </c>
      <c r="N11" s="12">
        <v>14</v>
      </c>
      <c r="O11" s="11">
        <v>15</v>
      </c>
      <c r="P11" s="11">
        <v>16</v>
      </c>
      <c r="Q11" s="12">
        <v>17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s="14" customFormat="1" ht="12.75" customHeight="1">
      <c r="A12" s="15"/>
      <c r="B12" s="113" t="s">
        <v>25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17" ht="32.25">
      <c r="A13" s="114" t="s">
        <v>46</v>
      </c>
      <c r="B13" s="23" t="s">
        <v>30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7" ht="22.5">
      <c r="A14" s="114"/>
      <c r="B14" s="24" t="s">
        <v>31</v>
      </c>
      <c r="C14" s="19"/>
      <c r="D14" s="53" t="s">
        <v>32</v>
      </c>
      <c r="E14" s="16">
        <v>340374.18</v>
      </c>
      <c r="F14" s="17">
        <v>0</v>
      </c>
      <c r="G14" s="16">
        <v>340374.18</v>
      </c>
      <c r="H14" s="22">
        <f>M14+I14</f>
        <v>165906.24</v>
      </c>
      <c r="I14" s="22">
        <f>F16</f>
        <v>0</v>
      </c>
      <c r="J14" s="22"/>
      <c r="K14" s="22"/>
      <c r="L14" s="22">
        <f>F16</f>
        <v>0</v>
      </c>
      <c r="M14" s="22">
        <f>N14+O14+P14+Q14</f>
        <v>165906.24</v>
      </c>
      <c r="N14" s="22"/>
      <c r="O14" s="22"/>
      <c r="P14" s="22"/>
      <c r="Q14" s="22">
        <f>G17</f>
        <v>165906.24</v>
      </c>
    </row>
    <row r="15" spans="1:17" ht="12.75">
      <c r="A15" s="114"/>
      <c r="B15" s="18" t="s">
        <v>26</v>
      </c>
      <c r="C15" s="115"/>
      <c r="D15" s="115"/>
      <c r="E15" s="16">
        <f>E16+E17+E22</f>
        <v>340374.18</v>
      </c>
      <c r="F15" s="16">
        <f>F16+F17+F22</f>
        <v>0</v>
      </c>
      <c r="G15" s="16">
        <f>G16+G17+G22</f>
        <v>340374.18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17" ht="12.75">
      <c r="A16" s="114"/>
      <c r="B16" s="20" t="s">
        <v>27</v>
      </c>
      <c r="C16" s="115"/>
      <c r="D16" s="115"/>
      <c r="E16" s="16">
        <f>F16+G16</f>
        <v>174467.94</v>
      </c>
      <c r="F16" s="17">
        <v>0</v>
      </c>
      <c r="G16" s="16">
        <f>180676.59-6208.65</f>
        <v>174467.94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1:17" ht="12.75">
      <c r="A17" s="114"/>
      <c r="B17" s="20" t="s">
        <v>33</v>
      </c>
      <c r="C17" s="116"/>
      <c r="D17" s="116"/>
      <c r="E17" s="58">
        <f>F17+G17</f>
        <v>165906.24</v>
      </c>
      <c r="F17" s="59">
        <v>0</v>
      </c>
      <c r="G17" s="58">
        <f>159697.59+6208.65</f>
        <v>165906.24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</row>
    <row r="18" spans="1:17" ht="32.25">
      <c r="A18" s="155" t="s">
        <v>28</v>
      </c>
      <c r="B18" s="57" t="s">
        <v>30</v>
      </c>
      <c r="C18" s="145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7"/>
    </row>
    <row r="19" spans="1:17" ht="64.5">
      <c r="A19" s="156"/>
      <c r="B19" s="24" t="s">
        <v>50</v>
      </c>
      <c r="C19" s="52"/>
      <c r="D19" s="60" t="s">
        <v>29</v>
      </c>
      <c r="E19" s="61">
        <f aca="true" t="shared" si="0" ref="E19:G20">E20</f>
        <v>167540.69</v>
      </c>
      <c r="F19" s="62">
        <f t="shared" si="0"/>
        <v>0</v>
      </c>
      <c r="G19" s="61">
        <f t="shared" si="0"/>
        <v>167540.69</v>
      </c>
      <c r="H19" s="61">
        <f>I19+M19</f>
        <v>167540.69</v>
      </c>
      <c r="I19" s="61">
        <f>F21</f>
        <v>0</v>
      </c>
      <c r="J19" s="61"/>
      <c r="K19" s="61"/>
      <c r="L19" s="61">
        <f>F21</f>
        <v>0</v>
      </c>
      <c r="M19" s="61">
        <f>Q19</f>
        <v>167540.69</v>
      </c>
      <c r="N19" s="61"/>
      <c r="O19" s="61"/>
      <c r="P19" s="61"/>
      <c r="Q19" s="61">
        <f>G21</f>
        <v>167540.69</v>
      </c>
    </row>
    <row r="20" spans="1:17" ht="12.75">
      <c r="A20" s="156"/>
      <c r="B20" s="18" t="s">
        <v>26</v>
      </c>
      <c r="C20" s="157"/>
      <c r="D20" s="153"/>
      <c r="E20" s="34">
        <f t="shared" si="0"/>
        <v>167540.69</v>
      </c>
      <c r="F20" s="39">
        <f t="shared" si="0"/>
        <v>0</v>
      </c>
      <c r="G20" s="34">
        <f t="shared" si="0"/>
        <v>167540.69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1:17" ht="12.75">
      <c r="A21" s="120"/>
      <c r="B21" s="20" t="s">
        <v>33</v>
      </c>
      <c r="C21" s="158"/>
      <c r="D21" s="89"/>
      <c r="E21" s="34">
        <f>F21+G21</f>
        <v>167540.69</v>
      </c>
      <c r="F21" s="39">
        <v>0</v>
      </c>
      <c r="G21" s="34">
        <f>153424.46+14116.23</f>
        <v>167540.69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7" ht="32.25">
      <c r="A22" s="119" t="s">
        <v>47</v>
      </c>
      <c r="B22" s="23" t="s">
        <v>34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17" ht="33">
      <c r="A23" s="120"/>
      <c r="B23" s="24" t="s">
        <v>35</v>
      </c>
      <c r="C23" s="19"/>
      <c r="D23" s="53" t="s">
        <v>32</v>
      </c>
      <c r="E23" s="16">
        <f>E24</f>
        <v>60193.5</v>
      </c>
      <c r="F23" s="17">
        <v>0</v>
      </c>
      <c r="G23" s="16">
        <f>G24</f>
        <v>60193.5</v>
      </c>
      <c r="H23" s="22">
        <f>M23+I23</f>
        <v>50385.92</v>
      </c>
      <c r="I23" s="22">
        <f>F25</f>
        <v>0</v>
      </c>
      <c r="J23" s="22"/>
      <c r="K23" s="22"/>
      <c r="L23" s="22">
        <f>F26</f>
        <v>0</v>
      </c>
      <c r="M23" s="22">
        <f>N23+O23+P23+Q23</f>
        <v>50385.92</v>
      </c>
      <c r="N23" s="22"/>
      <c r="O23" s="22"/>
      <c r="P23" s="22"/>
      <c r="Q23" s="22">
        <f>G26</f>
        <v>50385.92</v>
      </c>
    </row>
    <row r="24" spans="1:17" ht="12.75">
      <c r="A24" s="120"/>
      <c r="B24" s="18" t="s">
        <v>26</v>
      </c>
      <c r="C24" s="115"/>
      <c r="D24" s="115"/>
      <c r="E24" s="16">
        <f>E25+E26+E27</f>
        <v>60193.5</v>
      </c>
      <c r="F24" s="16">
        <f>F25+F26+F27</f>
        <v>0</v>
      </c>
      <c r="G24" s="16">
        <f>G25+G26+G27</f>
        <v>60193.5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1:17" ht="12.75">
      <c r="A25" s="120"/>
      <c r="B25" s="20" t="s">
        <v>27</v>
      </c>
      <c r="C25" s="115"/>
      <c r="D25" s="115"/>
      <c r="E25" s="16">
        <f>F25+G25</f>
        <v>5794.68</v>
      </c>
      <c r="F25" s="17">
        <v>0</v>
      </c>
      <c r="G25" s="16">
        <f>20064.5-14269.82</f>
        <v>5794.68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1:17" ht="12.75">
      <c r="A26" s="120"/>
      <c r="B26" s="20" t="s">
        <v>33</v>
      </c>
      <c r="C26" s="115"/>
      <c r="D26" s="115"/>
      <c r="E26" s="16">
        <f>G26</f>
        <v>50385.92</v>
      </c>
      <c r="F26" s="17">
        <v>0</v>
      </c>
      <c r="G26" s="16">
        <f>36116.1+14269.82</f>
        <v>50385.92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1:17" ht="12.75">
      <c r="A27" s="120"/>
      <c r="B27" s="20" t="s">
        <v>36</v>
      </c>
      <c r="C27" s="115"/>
      <c r="D27" s="115"/>
      <c r="E27" s="16">
        <v>4012.9</v>
      </c>
      <c r="F27" s="17">
        <v>0</v>
      </c>
      <c r="G27" s="16">
        <v>4012.9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1:17" ht="105.75">
      <c r="A28" s="95" t="s">
        <v>48</v>
      </c>
      <c r="B28" s="69" t="s">
        <v>39</v>
      </c>
      <c r="C28" s="84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85"/>
    </row>
    <row r="29" spans="1:17" ht="22.5">
      <c r="A29" s="95"/>
      <c r="B29" s="70" t="s">
        <v>53</v>
      </c>
      <c r="C29" s="66"/>
      <c r="D29" s="56" t="s">
        <v>29</v>
      </c>
      <c r="E29" s="34">
        <f>F29+G29</f>
        <v>716844</v>
      </c>
      <c r="F29" s="39">
        <f>F30</f>
        <v>107526.59999999999</v>
      </c>
      <c r="G29" s="34">
        <f>G30</f>
        <v>609317.4</v>
      </c>
      <c r="H29" s="34">
        <f>I29+M29</f>
        <v>434053.5</v>
      </c>
      <c r="I29" s="34">
        <f>L29</f>
        <v>71467.87</v>
      </c>
      <c r="J29" s="34"/>
      <c r="K29" s="34"/>
      <c r="L29" s="34">
        <f>F32</f>
        <v>71467.87</v>
      </c>
      <c r="M29" s="34">
        <f>Q29</f>
        <v>362585.63</v>
      </c>
      <c r="N29" s="34"/>
      <c r="O29" s="34"/>
      <c r="P29" s="34"/>
      <c r="Q29" s="34">
        <f>G32</f>
        <v>362585.63</v>
      </c>
    </row>
    <row r="30" spans="1:17" ht="12.75">
      <c r="A30" s="95"/>
      <c r="B30" s="71" t="s">
        <v>26</v>
      </c>
      <c r="C30" s="80"/>
      <c r="D30" s="81"/>
      <c r="E30" s="34">
        <f>F30+G30</f>
        <v>716844</v>
      </c>
      <c r="F30" s="39">
        <f>F31+F32+F33</f>
        <v>107526.59999999999</v>
      </c>
      <c r="G30" s="34">
        <f>G31+G32+G33</f>
        <v>609317.4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7" ht="12.75">
      <c r="A31" s="95"/>
      <c r="B31" s="71" t="s">
        <v>27</v>
      </c>
      <c r="C31" s="82"/>
      <c r="D31" s="83"/>
      <c r="E31" s="34">
        <f>F31+G31</f>
        <v>117350.5</v>
      </c>
      <c r="F31" s="39">
        <f>33174.5-2167.59-19764.18</f>
        <v>11242.73</v>
      </c>
      <c r="G31" s="34">
        <f>187994.5-81886.73</f>
        <v>106107.77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1:17" ht="12.75">
      <c r="A32" s="95"/>
      <c r="B32" s="72" t="s">
        <v>33</v>
      </c>
      <c r="C32" s="82"/>
      <c r="D32" s="83"/>
      <c r="E32" s="34">
        <f>F32+G32</f>
        <v>434053.5</v>
      </c>
      <c r="F32" s="39">
        <f>49536.1+2167.59+19764.18</f>
        <v>71467.87</v>
      </c>
      <c r="G32" s="34">
        <f>280698.9+81886.73</f>
        <v>362585.63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1:17" ht="12.75">
      <c r="A33" s="105"/>
      <c r="B33" s="72" t="s">
        <v>36</v>
      </c>
      <c r="C33" s="84"/>
      <c r="D33" s="85"/>
      <c r="E33" s="34">
        <f>F33+G33</f>
        <v>165440</v>
      </c>
      <c r="F33" s="39">
        <v>24816</v>
      </c>
      <c r="G33" s="34">
        <v>140624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1:17" ht="59.25" customHeight="1">
      <c r="A34" s="142" t="s">
        <v>49</v>
      </c>
      <c r="B34" s="100" t="s">
        <v>39</v>
      </c>
      <c r="C34" s="82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3"/>
    </row>
    <row r="35" spans="1:17" ht="12.75">
      <c r="A35" s="143"/>
      <c r="B35" s="100"/>
      <c r="C35" s="97" t="s">
        <v>26</v>
      </c>
      <c r="D35" s="97"/>
      <c r="E35" s="107" t="s">
        <v>52</v>
      </c>
      <c r="F35" s="41">
        <f>F36+F37+F38</f>
        <v>49785.990000000005</v>
      </c>
      <c r="G35" s="136"/>
      <c r="H35" s="88"/>
      <c r="I35" s="88"/>
      <c r="J35" s="88"/>
      <c r="K35" s="88"/>
      <c r="L35" s="88"/>
      <c r="M35" s="88"/>
      <c r="N35" s="88"/>
      <c r="O35" s="88"/>
      <c r="P35" s="88"/>
      <c r="Q35" s="83"/>
    </row>
    <row r="36" spans="1:17" ht="12.75">
      <c r="A36" s="143"/>
      <c r="B36" s="100"/>
      <c r="C36" s="97" t="s">
        <v>27</v>
      </c>
      <c r="D36" s="97"/>
      <c r="E36" s="108"/>
      <c r="F36" s="41">
        <v>6560</v>
      </c>
      <c r="G36" s="136"/>
      <c r="H36" s="88"/>
      <c r="I36" s="88"/>
      <c r="J36" s="88"/>
      <c r="K36" s="88"/>
      <c r="L36" s="88"/>
      <c r="M36" s="88"/>
      <c r="N36" s="88"/>
      <c r="O36" s="88"/>
      <c r="P36" s="88"/>
      <c r="Q36" s="83"/>
    </row>
    <row r="37" spans="1:17" ht="12.75">
      <c r="A37" s="143"/>
      <c r="B37" s="100"/>
      <c r="C37" s="97" t="s">
        <v>33</v>
      </c>
      <c r="D37" s="97"/>
      <c r="E37" s="108"/>
      <c r="F37" s="41">
        <v>29465.99</v>
      </c>
      <c r="G37" s="136"/>
      <c r="H37" s="88"/>
      <c r="I37" s="88"/>
      <c r="J37" s="88"/>
      <c r="K37" s="88"/>
      <c r="L37" s="88"/>
      <c r="M37" s="88"/>
      <c r="N37" s="88"/>
      <c r="O37" s="88"/>
      <c r="P37" s="88"/>
      <c r="Q37" s="83"/>
    </row>
    <row r="38" spans="1:17" ht="12.75">
      <c r="A38" s="143"/>
      <c r="B38" s="101"/>
      <c r="C38" s="97" t="s">
        <v>36</v>
      </c>
      <c r="D38" s="97"/>
      <c r="E38" s="109"/>
      <c r="F38" s="41">
        <v>13760</v>
      </c>
      <c r="G38" s="137"/>
      <c r="H38" s="135"/>
      <c r="I38" s="135"/>
      <c r="J38" s="135"/>
      <c r="K38" s="135"/>
      <c r="L38" s="135"/>
      <c r="M38" s="135"/>
      <c r="N38" s="135"/>
      <c r="O38" s="135"/>
      <c r="P38" s="135"/>
      <c r="Q38" s="85"/>
    </row>
    <row r="39" spans="1:17" ht="33">
      <c r="A39" s="143"/>
      <c r="B39" s="33" t="s">
        <v>40</v>
      </c>
      <c r="C39" s="44"/>
      <c r="D39" s="54" t="s">
        <v>29</v>
      </c>
      <c r="E39" s="50">
        <f>E40</f>
        <v>340692.32999999996</v>
      </c>
      <c r="F39" s="50">
        <f>F40</f>
        <v>8785.76</v>
      </c>
      <c r="G39" s="51">
        <f>G40</f>
        <v>331906.56999999995</v>
      </c>
      <c r="H39" s="39">
        <f>I39+M39</f>
        <v>181838.61</v>
      </c>
      <c r="I39" s="39">
        <f>J39+K39+L39</f>
        <v>4689.33</v>
      </c>
      <c r="J39" s="39"/>
      <c r="K39" s="39"/>
      <c r="L39" s="39">
        <f>F42</f>
        <v>4689.33</v>
      </c>
      <c r="M39" s="39">
        <f>N39+O39+P39+Q39</f>
        <v>177149.28</v>
      </c>
      <c r="N39" s="39"/>
      <c r="O39" s="39"/>
      <c r="P39" s="39"/>
      <c r="Q39" s="39">
        <f>G42</f>
        <v>177149.28</v>
      </c>
    </row>
    <row r="40" spans="1:17" ht="12.75">
      <c r="A40" s="143"/>
      <c r="B40" s="29" t="s">
        <v>26</v>
      </c>
      <c r="C40" s="153"/>
      <c r="D40" s="154"/>
      <c r="E40" s="26">
        <f>F40+G40</f>
        <v>340692.32999999996</v>
      </c>
      <c r="F40" s="27">
        <f>F41+F42+F43</f>
        <v>8785.76</v>
      </c>
      <c r="G40" s="31">
        <f>G41+G42+G43</f>
        <v>331906.56999999995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143"/>
      <c r="B41" s="29" t="s">
        <v>27</v>
      </c>
      <c r="C41" s="88"/>
      <c r="D41" s="138"/>
      <c r="E41" s="26">
        <f>F41+G41</f>
        <v>35294.28</v>
      </c>
      <c r="F41" s="27">
        <f>1081.02-170.94</f>
        <v>910.0799999999999</v>
      </c>
      <c r="G41" s="28">
        <f>40838.7-6454.5</f>
        <v>34384.2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1:17" ht="12.75">
      <c r="A42" s="143"/>
      <c r="B42" s="29" t="s">
        <v>33</v>
      </c>
      <c r="C42" s="88"/>
      <c r="D42" s="138"/>
      <c r="E42" s="26">
        <f>F42+G42</f>
        <v>181838.61</v>
      </c>
      <c r="F42" s="27">
        <f>4518.39+170.94</f>
        <v>4689.33</v>
      </c>
      <c r="G42" s="28">
        <f>170694.78+6454.5</f>
        <v>177149.28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</row>
    <row r="43" spans="1:17" ht="12.75">
      <c r="A43" s="144"/>
      <c r="B43" s="29" t="s">
        <v>36</v>
      </c>
      <c r="C43" s="89"/>
      <c r="D43" s="139"/>
      <c r="E43" s="16">
        <f>F43+G43</f>
        <v>123559.44</v>
      </c>
      <c r="F43" s="37">
        <v>3186.35</v>
      </c>
      <c r="G43" s="38">
        <v>120373.09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4" spans="1:17" ht="72" customHeight="1">
      <c r="A44" s="95" t="s">
        <v>51</v>
      </c>
      <c r="B44" s="99" t="s">
        <v>39</v>
      </c>
      <c r="C44" s="82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3"/>
    </row>
    <row r="45" spans="1:17" ht="12.75">
      <c r="A45" s="95"/>
      <c r="B45" s="100"/>
      <c r="C45" s="97" t="s">
        <v>26</v>
      </c>
      <c r="D45" s="97"/>
      <c r="E45" s="107" t="s">
        <v>52</v>
      </c>
      <c r="F45" s="41">
        <f>F46+F47+F48</f>
        <v>7200</v>
      </c>
      <c r="H45" s="40"/>
      <c r="I45" s="40"/>
      <c r="J45" s="40"/>
      <c r="K45" s="40"/>
      <c r="L45" s="40"/>
      <c r="M45" s="40"/>
      <c r="N45" s="40"/>
      <c r="O45" s="40"/>
      <c r="P45" s="40"/>
      <c r="Q45" s="43"/>
    </row>
    <row r="46" spans="1:17" ht="12.75">
      <c r="A46" s="95"/>
      <c r="B46" s="100"/>
      <c r="C46" s="97" t="s">
        <v>27</v>
      </c>
      <c r="D46" s="97"/>
      <c r="E46" s="108"/>
      <c r="F46" s="41">
        <v>2100</v>
      </c>
      <c r="H46" s="40"/>
      <c r="I46" s="40"/>
      <c r="J46" s="40"/>
      <c r="K46" s="40"/>
      <c r="L46" s="40"/>
      <c r="M46" s="40"/>
      <c r="N46" s="40"/>
      <c r="O46" s="40"/>
      <c r="P46" s="40"/>
      <c r="Q46" s="43"/>
    </row>
    <row r="47" spans="1:17" ht="12.75">
      <c r="A47" s="95"/>
      <c r="B47" s="100"/>
      <c r="C47" s="97" t="s">
        <v>33</v>
      </c>
      <c r="D47" s="97"/>
      <c r="E47" s="108"/>
      <c r="F47" s="41">
        <v>3600</v>
      </c>
      <c r="H47" s="40"/>
      <c r="I47" s="40"/>
      <c r="J47" s="40"/>
      <c r="K47" s="40"/>
      <c r="L47" s="40"/>
      <c r="M47" s="40"/>
      <c r="N47" s="40"/>
      <c r="O47" s="40"/>
      <c r="P47" s="40"/>
      <c r="Q47" s="43"/>
    </row>
    <row r="48" spans="1:17" ht="11.25" customHeight="1">
      <c r="A48" s="95"/>
      <c r="B48" s="100"/>
      <c r="C48" s="97" t="s">
        <v>36</v>
      </c>
      <c r="D48" s="97"/>
      <c r="E48" s="109"/>
      <c r="F48" s="41">
        <v>1500</v>
      </c>
      <c r="H48" s="40"/>
      <c r="I48" s="40"/>
      <c r="J48" s="40"/>
      <c r="K48" s="40"/>
      <c r="L48" s="40"/>
      <c r="M48" s="40"/>
      <c r="N48" s="40"/>
      <c r="O48" s="40"/>
      <c r="P48" s="40"/>
      <c r="Q48" s="43"/>
    </row>
    <row r="49" spans="1:17" ht="11.25" customHeight="1" hidden="1">
      <c r="A49" s="95"/>
      <c r="B49" s="10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3"/>
    </row>
    <row r="50" spans="1:17" ht="12.75" hidden="1">
      <c r="A50" s="95"/>
      <c r="B50" s="10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3"/>
    </row>
    <row r="51" spans="1:17" ht="33">
      <c r="A51" s="95"/>
      <c r="B51" s="33" t="s">
        <v>41</v>
      </c>
      <c r="C51" s="30"/>
      <c r="D51" s="55" t="s">
        <v>29</v>
      </c>
      <c r="E51" s="26">
        <f>E52</f>
        <v>902022.8500000001</v>
      </c>
      <c r="F51" s="27">
        <f>F52</f>
        <v>129183.43000000001</v>
      </c>
      <c r="G51" s="28">
        <f>G52</f>
        <v>772839.42</v>
      </c>
      <c r="H51" s="34">
        <f>I51+M51</f>
        <v>610072.85</v>
      </c>
      <c r="I51" s="34">
        <f>J51+K51+L51</f>
        <v>94625.59000000001</v>
      </c>
      <c r="J51" s="34"/>
      <c r="K51" s="34"/>
      <c r="L51" s="34">
        <f>F53</f>
        <v>94625.59000000001</v>
      </c>
      <c r="M51" s="34">
        <f>N51+O51+P51+Q51</f>
        <v>515447.26</v>
      </c>
      <c r="N51" s="34"/>
      <c r="O51" s="34"/>
      <c r="P51" s="34"/>
      <c r="Q51" s="34">
        <f>G53</f>
        <v>515447.26</v>
      </c>
    </row>
    <row r="52" spans="1:17" ht="12.75">
      <c r="A52" s="95"/>
      <c r="B52" s="29" t="s">
        <v>26</v>
      </c>
      <c r="C52" s="90"/>
      <c r="D52" s="91"/>
      <c r="E52" s="26">
        <f>F52+G52</f>
        <v>902022.8500000001</v>
      </c>
      <c r="F52" s="27">
        <f>F53+F54</f>
        <v>129183.43000000001</v>
      </c>
      <c r="G52" s="63">
        <f>G53+G54</f>
        <v>772839.42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</row>
    <row r="53" spans="1:17" ht="12.75">
      <c r="A53" s="95"/>
      <c r="B53" s="29" t="s">
        <v>33</v>
      </c>
      <c r="C53" s="140"/>
      <c r="D53" s="141"/>
      <c r="E53" s="26">
        <f>F53+G53</f>
        <v>610072.85</v>
      </c>
      <c r="F53" s="27">
        <f>63682.75+3798.32+27144.52</f>
        <v>94625.59000000001</v>
      </c>
      <c r="G53" s="64">
        <f>371955.1+143492.16</f>
        <v>515447.26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</row>
    <row r="54" spans="1:17" ht="12.75">
      <c r="A54" s="96"/>
      <c r="B54" s="29" t="s">
        <v>36</v>
      </c>
      <c r="C54" s="92"/>
      <c r="D54" s="93"/>
      <c r="E54" s="65">
        <f>F54+G54</f>
        <v>291950</v>
      </c>
      <c r="F54" s="67">
        <v>34557.84</v>
      </c>
      <c r="G54" s="68">
        <v>257392.16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1:17" ht="81" customHeight="1">
      <c r="A55" s="94" t="s">
        <v>54</v>
      </c>
      <c r="B55" s="99" t="s">
        <v>39</v>
      </c>
      <c r="C55" s="82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3"/>
    </row>
    <row r="56" spans="1:17" ht="12.75" customHeight="1">
      <c r="A56" s="95"/>
      <c r="B56" s="100"/>
      <c r="C56" s="97" t="s">
        <v>26</v>
      </c>
      <c r="D56" s="97"/>
      <c r="E56" s="98" t="s">
        <v>52</v>
      </c>
      <c r="F56" s="41">
        <v>19274.86</v>
      </c>
      <c r="H56" s="40"/>
      <c r="I56" s="40"/>
      <c r="J56" s="40"/>
      <c r="K56" s="40"/>
      <c r="L56" s="40"/>
      <c r="M56" s="40"/>
      <c r="N56" s="40"/>
      <c r="O56" s="40"/>
      <c r="P56" s="40"/>
      <c r="Q56" s="43"/>
    </row>
    <row r="57" spans="1:17" ht="12" customHeight="1">
      <c r="A57" s="95"/>
      <c r="B57" s="101"/>
      <c r="C57" s="97" t="s">
        <v>33</v>
      </c>
      <c r="D57" s="97"/>
      <c r="E57" s="98"/>
      <c r="F57" s="41">
        <v>19274.86</v>
      </c>
      <c r="H57" s="40"/>
      <c r="I57" s="40"/>
      <c r="J57" s="40"/>
      <c r="K57" s="40"/>
      <c r="L57" s="40"/>
      <c r="M57" s="40"/>
      <c r="N57" s="40"/>
      <c r="O57" s="40"/>
      <c r="P57" s="40"/>
      <c r="Q57" s="43"/>
    </row>
    <row r="58" spans="1:17" ht="51.75" customHeight="1">
      <c r="A58" s="95"/>
      <c r="B58" s="33" t="s">
        <v>55</v>
      </c>
      <c r="C58" s="30"/>
      <c r="D58" s="55" t="s">
        <v>29</v>
      </c>
      <c r="E58" s="26">
        <f>E59</f>
        <v>131900.53</v>
      </c>
      <c r="F58" s="27">
        <f>F59</f>
        <v>3401.45</v>
      </c>
      <c r="G58" s="28">
        <f>G59</f>
        <v>128499.08</v>
      </c>
      <c r="H58" s="34">
        <f>I58+M58</f>
        <v>131900.53</v>
      </c>
      <c r="I58" s="34">
        <f>J58+K58+L58</f>
        <v>3401.45</v>
      </c>
      <c r="J58" s="34"/>
      <c r="K58" s="34"/>
      <c r="L58" s="34">
        <f>F60</f>
        <v>3401.45</v>
      </c>
      <c r="M58" s="34">
        <f>N58+O58+P58+Q58</f>
        <v>128499.08</v>
      </c>
      <c r="N58" s="34"/>
      <c r="O58" s="34"/>
      <c r="P58" s="34"/>
      <c r="Q58" s="34">
        <f>G60</f>
        <v>128499.08</v>
      </c>
    </row>
    <row r="59" spans="1:17" ht="12.75">
      <c r="A59" s="95"/>
      <c r="B59" s="29" t="s">
        <v>26</v>
      </c>
      <c r="C59" s="90"/>
      <c r="D59" s="91"/>
      <c r="E59" s="26">
        <f>F59+G59</f>
        <v>131900.53</v>
      </c>
      <c r="F59" s="27">
        <f>F60</f>
        <v>3401.45</v>
      </c>
      <c r="G59" s="63">
        <f>G60</f>
        <v>128499.08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12.75">
      <c r="A60" s="96"/>
      <c r="B60" s="29" t="s">
        <v>33</v>
      </c>
      <c r="C60" s="92"/>
      <c r="D60" s="93"/>
      <c r="E60" s="16">
        <f>F60+G60</f>
        <v>131900.53</v>
      </c>
      <c r="F60" s="37">
        <v>3401.45</v>
      </c>
      <c r="G60" s="38">
        <v>128499.08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ht="105.75">
      <c r="A61" s="77" t="s">
        <v>56</v>
      </c>
      <c r="B61" s="32" t="s">
        <v>43</v>
      </c>
      <c r="C61" s="148"/>
      <c r="D61" s="149"/>
      <c r="E61" s="150"/>
      <c r="F61" s="150"/>
      <c r="G61" s="150"/>
      <c r="H61" s="149"/>
      <c r="I61" s="149"/>
      <c r="J61" s="149"/>
      <c r="K61" s="149"/>
      <c r="L61" s="149"/>
      <c r="M61" s="149"/>
      <c r="N61" s="151"/>
      <c r="O61" s="151"/>
      <c r="P61" s="151"/>
      <c r="Q61" s="152"/>
    </row>
    <row r="62" spans="1:17" ht="43.5">
      <c r="A62" s="78"/>
      <c r="B62" s="33" t="s">
        <v>45</v>
      </c>
      <c r="C62" s="35"/>
      <c r="D62" s="56" t="s">
        <v>44</v>
      </c>
      <c r="E62" s="34">
        <f>E63</f>
        <v>194792.38</v>
      </c>
      <c r="F62" s="39">
        <f>F63</f>
        <v>29218.86</v>
      </c>
      <c r="G62" s="34">
        <f>G63</f>
        <v>165573.52</v>
      </c>
      <c r="H62" s="34">
        <f>E64</f>
        <v>156756.84</v>
      </c>
      <c r="I62" s="34">
        <f>F64</f>
        <v>23513.53</v>
      </c>
      <c r="J62" s="34"/>
      <c r="K62" s="34"/>
      <c r="L62" s="34">
        <f>F64</f>
        <v>23513.53</v>
      </c>
      <c r="M62" s="75">
        <f>G64</f>
        <v>133243.31</v>
      </c>
      <c r="N62" s="34"/>
      <c r="O62" s="34"/>
      <c r="P62" s="34"/>
      <c r="Q62" s="34">
        <f>G64</f>
        <v>133243.31</v>
      </c>
    </row>
    <row r="63" spans="1:17" ht="12.75">
      <c r="A63" s="78"/>
      <c r="B63" s="29" t="s">
        <v>26</v>
      </c>
      <c r="C63" s="80"/>
      <c r="D63" s="81"/>
      <c r="E63" s="73">
        <f>F63+G63</f>
        <v>194792.38</v>
      </c>
      <c r="F63" s="39">
        <f>F64+F65</f>
        <v>29218.86</v>
      </c>
      <c r="G63" s="34">
        <f>G64+G65</f>
        <v>165573.52</v>
      </c>
      <c r="H63" s="80"/>
      <c r="I63" s="87"/>
      <c r="J63" s="87"/>
      <c r="K63" s="87"/>
      <c r="L63" s="87"/>
      <c r="M63" s="87"/>
      <c r="N63" s="74"/>
      <c r="O63" s="74"/>
      <c r="P63" s="74"/>
      <c r="Q63" s="74"/>
    </row>
    <row r="64" spans="1:17" ht="12.75">
      <c r="A64" s="78"/>
      <c r="B64" s="29" t="s">
        <v>33</v>
      </c>
      <c r="C64" s="82"/>
      <c r="D64" s="83"/>
      <c r="E64" s="73">
        <f>F64+G64</f>
        <v>156756.84</v>
      </c>
      <c r="F64" s="39">
        <v>23513.53</v>
      </c>
      <c r="G64" s="34">
        <v>133243.31</v>
      </c>
      <c r="H64" s="82"/>
      <c r="I64" s="88"/>
      <c r="J64" s="88"/>
      <c r="K64" s="88"/>
      <c r="L64" s="88"/>
      <c r="M64" s="88"/>
      <c r="N64" s="74"/>
      <c r="O64" s="74"/>
      <c r="P64" s="74"/>
      <c r="Q64" s="74"/>
    </row>
    <row r="65" spans="1:17" ht="12.75">
      <c r="A65" s="79"/>
      <c r="B65" s="29" t="s">
        <v>36</v>
      </c>
      <c r="C65" s="84"/>
      <c r="D65" s="85"/>
      <c r="E65" s="34">
        <f>F65+G65</f>
        <v>38035.54</v>
      </c>
      <c r="F65" s="39">
        <v>5705.33</v>
      </c>
      <c r="G65" s="34">
        <v>32330.21</v>
      </c>
      <c r="H65" s="86"/>
      <c r="I65" s="89"/>
      <c r="J65" s="89"/>
      <c r="K65" s="89"/>
      <c r="L65" s="89"/>
      <c r="M65" s="89"/>
      <c r="N65" s="40"/>
      <c r="O65" s="40"/>
      <c r="P65" s="40"/>
      <c r="Q65" s="40"/>
    </row>
    <row r="66" spans="1:17" ht="12.75" customHeight="1">
      <c r="A66" s="127" t="s">
        <v>37</v>
      </c>
      <c r="B66" s="128"/>
      <c r="C66" s="128"/>
      <c r="D66" s="128"/>
      <c r="E66" s="128"/>
      <c r="F66" s="128"/>
      <c r="G66" s="128"/>
      <c r="H66" s="127"/>
      <c r="I66" s="127"/>
      <c r="J66" s="127"/>
      <c r="K66" s="127"/>
      <c r="L66" s="127"/>
      <c r="M66" s="127"/>
      <c r="N66" s="127"/>
      <c r="O66" s="127"/>
      <c r="P66" s="127"/>
      <c r="Q66" s="127"/>
    </row>
    <row r="67" spans="1:17" ht="105.75">
      <c r="A67" s="142" t="s">
        <v>46</v>
      </c>
      <c r="B67" s="32" t="s">
        <v>39</v>
      </c>
      <c r="C67" s="145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7"/>
    </row>
    <row r="68" spans="1:17" ht="33">
      <c r="A68" s="143"/>
      <c r="B68" s="33" t="s">
        <v>41</v>
      </c>
      <c r="C68" s="42"/>
      <c r="D68" s="45" t="s">
        <v>29</v>
      </c>
      <c r="E68" s="46">
        <f aca="true" t="shared" si="1" ref="E68:E74">F68+G68</f>
        <v>8252.15</v>
      </c>
      <c r="F68" s="47">
        <f>F69</f>
        <v>1237.82</v>
      </c>
      <c r="G68" s="48">
        <f>G69</f>
        <v>7014.33</v>
      </c>
      <c r="H68" s="49">
        <f>I68+M68</f>
        <v>8252.15</v>
      </c>
      <c r="I68" s="49">
        <f>J68+K68+L68</f>
        <v>1237.82</v>
      </c>
      <c r="J68" s="49"/>
      <c r="K68" s="49"/>
      <c r="L68" s="49">
        <f>F70</f>
        <v>1237.82</v>
      </c>
      <c r="M68" s="49">
        <f>N68+O68+P68+Q68</f>
        <v>7014.33</v>
      </c>
      <c r="N68" s="49"/>
      <c r="O68" s="49"/>
      <c r="P68" s="49"/>
      <c r="Q68" s="49">
        <f>G70</f>
        <v>7014.33</v>
      </c>
    </row>
    <row r="69" spans="1:17" ht="12.75">
      <c r="A69" s="143"/>
      <c r="B69" s="29" t="s">
        <v>26</v>
      </c>
      <c r="C69" s="82"/>
      <c r="D69" s="138"/>
      <c r="E69" s="16">
        <f t="shared" si="1"/>
        <v>8252.15</v>
      </c>
      <c r="F69" s="17">
        <f>F70</f>
        <v>1237.82</v>
      </c>
      <c r="G69" s="16">
        <f>G70</f>
        <v>7014.33</v>
      </c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1:17" ht="12.75">
      <c r="A70" s="144"/>
      <c r="B70" s="29" t="s">
        <v>33</v>
      </c>
      <c r="C70" s="86"/>
      <c r="D70" s="139"/>
      <c r="E70" s="16">
        <f t="shared" si="1"/>
        <v>8252.15</v>
      </c>
      <c r="F70" s="17">
        <v>1237.82</v>
      </c>
      <c r="G70" s="16">
        <v>7014.33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1:17" ht="12.75">
      <c r="A71" s="129" t="s">
        <v>38</v>
      </c>
      <c r="B71" s="129"/>
      <c r="C71" s="130"/>
      <c r="D71" s="130"/>
      <c r="E71" s="16">
        <f t="shared" si="1"/>
        <v>2862612.61</v>
      </c>
      <c r="F71" s="16">
        <f>F68+F51+F39+F23+F14+F62+F19+F29+F58</f>
        <v>279353.92</v>
      </c>
      <c r="G71" s="16">
        <f>G68+G51+G39+G23+G14+G62+G19+G29+G58</f>
        <v>2583258.69</v>
      </c>
      <c r="H71" s="22">
        <f>I71+M71</f>
        <v>1906707.3300000003</v>
      </c>
      <c r="I71" s="21">
        <f>J71+K71+L71</f>
        <v>198935.59000000003</v>
      </c>
      <c r="J71" s="22"/>
      <c r="K71" s="22"/>
      <c r="L71" s="22">
        <f>L68+L51+L39+L23+L14+L62+L19+L29+L58</f>
        <v>198935.59000000003</v>
      </c>
      <c r="M71" s="22">
        <f>M68+M51+M39+M23+M14+M62+M19+M29+M58</f>
        <v>1707771.7400000002</v>
      </c>
      <c r="N71" s="22"/>
      <c r="O71" s="22"/>
      <c r="P71" s="22"/>
      <c r="Q71" s="22">
        <f>M71</f>
        <v>1707771.7400000002</v>
      </c>
    </row>
    <row r="72" spans="1:17" ht="12.75">
      <c r="A72" s="131" t="s">
        <v>27</v>
      </c>
      <c r="B72" s="131"/>
      <c r="C72" s="130"/>
      <c r="D72" s="130"/>
      <c r="E72" s="16">
        <f t="shared" si="1"/>
        <v>332907.4</v>
      </c>
      <c r="F72" s="16">
        <f>F16+F25+F31+F41</f>
        <v>12152.81</v>
      </c>
      <c r="G72" s="16">
        <f>G16+G25+G31+G41</f>
        <v>320754.59</v>
      </c>
      <c r="H72" s="121"/>
      <c r="I72" s="122"/>
      <c r="J72" s="122"/>
      <c r="K72" s="122"/>
      <c r="L72" s="122"/>
      <c r="M72" s="122"/>
      <c r="N72" s="122"/>
      <c r="O72" s="122"/>
      <c r="P72" s="122"/>
      <c r="Q72" s="123"/>
    </row>
    <row r="73" spans="1:17" ht="13.5" customHeight="1">
      <c r="A73" s="132" t="s">
        <v>33</v>
      </c>
      <c r="B73" s="132"/>
      <c r="C73" s="130"/>
      <c r="D73" s="130"/>
      <c r="E73" s="16">
        <f t="shared" si="1"/>
        <v>1906707.3300000003</v>
      </c>
      <c r="F73" s="16">
        <f>F17+F21+F26+F32+F42+F53+F60+F64+F70</f>
        <v>198935.59000000003</v>
      </c>
      <c r="G73" s="16">
        <f>G17+G21+G26+G32+G42+G53+G60+G64+G70</f>
        <v>1707771.7400000002</v>
      </c>
      <c r="H73" s="121"/>
      <c r="I73" s="122"/>
      <c r="J73" s="122"/>
      <c r="K73" s="122"/>
      <c r="L73" s="122"/>
      <c r="M73" s="122"/>
      <c r="N73" s="122"/>
      <c r="O73" s="122"/>
      <c r="P73" s="122"/>
      <c r="Q73" s="123"/>
    </row>
    <row r="74" spans="1:17" ht="13.5" customHeight="1">
      <c r="A74" s="132" t="s">
        <v>36</v>
      </c>
      <c r="B74" s="132"/>
      <c r="C74" s="130"/>
      <c r="D74" s="130"/>
      <c r="E74" s="16">
        <f t="shared" si="1"/>
        <v>622997.88</v>
      </c>
      <c r="F74" s="16">
        <f>F54+F43+F27+F33+F65</f>
        <v>68265.51999999999</v>
      </c>
      <c r="G74" s="16">
        <f>G27+G54+G43+G33+G65</f>
        <v>554732.36</v>
      </c>
      <c r="H74" s="124"/>
      <c r="I74" s="125"/>
      <c r="J74" s="125"/>
      <c r="K74" s="125"/>
      <c r="L74" s="125"/>
      <c r="M74" s="125"/>
      <c r="N74" s="125"/>
      <c r="O74" s="125"/>
      <c r="P74" s="125"/>
      <c r="Q74" s="126"/>
    </row>
  </sheetData>
  <sheetProtection selectLockedCells="1" selectUnlockedCells="1"/>
  <mergeCells count="161">
    <mergeCell ref="A18:A21"/>
    <mergeCell ref="C20:D21"/>
    <mergeCell ref="C18:Q18"/>
    <mergeCell ref="B34:B38"/>
    <mergeCell ref="H35:Q38"/>
    <mergeCell ref="A34:A43"/>
    <mergeCell ref="C34:Q34"/>
    <mergeCell ref="L40:L43"/>
    <mergeCell ref="M40:M43"/>
    <mergeCell ref="Q24:Q27"/>
    <mergeCell ref="P40:P43"/>
    <mergeCell ref="Q40:Q43"/>
    <mergeCell ref="O40:O43"/>
    <mergeCell ref="C40:D43"/>
    <mergeCell ref="H40:H43"/>
    <mergeCell ref="I40:I43"/>
    <mergeCell ref="J40:J43"/>
    <mergeCell ref="K40:K43"/>
    <mergeCell ref="N40:N43"/>
    <mergeCell ref="B44:B50"/>
    <mergeCell ref="C48:D48"/>
    <mergeCell ref="C47:D47"/>
    <mergeCell ref="C45:D45"/>
    <mergeCell ref="C46:D46"/>
    <mergeCell ref="E45:E48"/>
    <mergeCell ref="N69:N70"/>
    <mergeCell ref="M63:M65"/>
    <mergeCell ref="A44:A54"/>
    <mergeCell ref="A67:A70"/>
    <mergeCell ref="C67:Q67"/>
    <mergeCell ref="L69:L70"/>
    <mergeCell ref="H69:H70"/>
    <mergeCell ref="I69:I70"/>
    <mergeCell ref="J69:J70"/>
    <mergeCell ref="C61:Q61"/>
    <mergeCell ref="K69:K70"/>
    <mergeCell ref="C69:D70"/>
    <mergeCell ref="Q69:Q70"/>
    <mergeCell ref="K52:K54"/>
    <mergeCell ref="L52:L54"/>
    <mergeCell ref="M52:M54"/>
    <mergeCell ref="C52:D54"/>
    <mergeCell ref="H52:H54"/>
    <mergeCell ref="I52:I54"/>
    <mergeCell ref="J52:J54"/>
    <mergeCell ref="O24:O27"/>
    <mergeCell ref="P24:P27"/>
    <mergeCell ref="N52:N54"/>
    <mergeCell ref="O52:O54"/>
    <mergeCell ref="P52:P54"/>
    <mergeCell ref="C28:Q28"/>
    <mergeCell ref="C30:D33"/>
    <mergeCell ref="Q52:Q54"/>
    <mergeCell ref="C44:Q44"/>
    <mergeCell ref="G35:G38"/>
    <mergeCell ref="H72:Q74"/>
    <mergeCell ref="A66:Q66"/>
    <mergeCell ref="A71:B71"/>
    <mergeCell ref="C71:D74"/>
    <mergeCell ref="A72:B72"/>
    <mergeCell ref="A73:B73"/>
    <mergeCell ref="A74:B74"/>
    <mergeCell ref="O69:O70"/>
    <mergeCell ref="P69:P70"/>
    <mergeCell ref="M69:M70"/>
    <mergeCell ref="P15:P17"/>
    <mergeCell ref="Q15:Q17"/>
    <mergeCell ref="A22:A27"/>
    <mergeCell ref="C22:Q22"/>
    <mergeCell ref="C24:D27"/>
    <mergeCell ref="H24:H27"/>
    <mergeCell ref="I24:I27"/>
    <mergeCell ref="J24:J27"/>
    <mergeCell ref="K24:K27"/>
    <mergeCell ref="L24:L27"/>
    <mergeCell ref="J15:J17"/>
    <mergeCell ref="K15:K17"/>
    <mergeCell ref="L15:L17"/>
    <mergeCell ref="M15:M17"/>
    <mergeCell ref="N15:N17"/>
    <mergeCell ref="O15:O17"/>
    <mergeCell ref="F4:G4"/>
    <mergeCell ref="H4:Q4"/>
    <mergeCell ref="M8:M9"/>
    <mergeCell ref="N8:Q8"/>
    <mergeCell ref="B12:Q12"/>
    <mergeCell ref="A13:A17"/>
    <mergeCell ref="C13:Q13"/>
    <mergeCell ref="C15:D17"/>
    <mergeCell ref="H15:H17"/>
    <mergeCell ref="I15:I17"/>
    <mergeCell ref="I8:I9"/>
    <mergeCell ref="J8:L8"/>
    <mergeCell ref="AA2:AV2"/>
    <mergeCell ref="A3:Q3"/>
    <mergeCell ref="AA3:AV3"/>
    <mergeCell ref="A4:A9"/>
    <mergeCell ref="B4:B9"/>
    <mergeCell ref="C4:C9"/>
    <mergeCell ref="D4:D9"/>
    <mergeCell ref="E4:E9"/>
    <mergeCell ref="C37:D37"/>
    <mergeCell ref="C38:D38"/>
    <mergeCell ref="A2:Q2"/>
    <mergeCell ref="F5:F9"/>
    <mergeCell ref="G5:G9"/>
    <mergeCell ref="H5:Q5"/>
    <mergeCell ref="H6:H9"/>
    <mergeCell ref="I6:Q6"/>
    <mergeCell ref="I7:L7"/>
    <mergeCell ref="M7:Q7"/>
    <mergeCell ref="N24:N27"/>
    <mergeCell ref="E35:E38"/>
    <mergeCell ref="Q20:Q21"/>
    <mergeCell ref="L20:L21"/>
    <mergeCell ref="M20:M21"/>
    <mergeCell ref="N20:N21"/>
    <mergeCell ref="O20:O21"/>
    <mergeCell ref="K30:K33"/>
    <mergeCell ref="L30:L33"/>
    <mergeCell ref="J30:J33"/>
    <mergeCell ref="Q30:Q33"/>
    <mergeCell ref="A28:A33"/>
    <mergeCell ref="H30:H33"/>
    <mergeCell ref="I30:I33"/>
    <mergeCell ref="P20:P21"/>
    <mergeCell ref="H20:H21"/>
    <mergeCell ref="I20:I21"/>
    <mergeCell ref="J20:J21"/>
    <mergeCell ref="K20:K21"/>
    <mergeCell ref="M24:M27"/>
    <mergeCell ref="E56:E57"/>
    <mergeCell ref="B55:B57"/>
    <mergeCell ref="P59:P60"/>
    <mergeCell ref="I59:I60"/>
    <mergeCell ref="N30:N33"/>
    <mergeCell ref="O30:O33"/>
    <mergeCell ref="P30:P33"/>
    <mergeCell ref="M30:M33"/>
    <mergeCell ref="C35:D35"/>
    <mergeCell ref="C36:D36"/>
    <mergeCell ref="J59:J60"/>
    <mergeCell ref="C59:D60"/>
    <mergeCell ref="M59:M60"/>
    <mergeCell ref="N59:N60"/>
    <mergeCell ref="A55:A60"/>
    <mergeCell ref="C55:Q55"/>
    <mergeCell ref="C56:D56"/>
    <mergeCell ref="C57:D57"/>
    <mergeCell ref="H59:H60"/>
    <mergeCell ref="Q59:Q60"/>
    <mergeCell ref="O59:O60"/>
    <mergeCell ref="K59:K60"/>
    <mergeCell ref="L59:L60"/>
    <mergeCell ref="A61:A65"/>
    <mergeCell ref="C63:D65"/>
    <mergeCell ref="H63:H65"/>
    <mergeCell ref="I63:I65"/>
    <mergeCell ref="J63:J65"/>
    <mergeCell ref="K63:K65"/>
    <mergeCell ref="L63:L65"/>
  </mergeCells>
  <printOptions/>
  <pageMargins left="0.7083333333333334" right="0.2361111111111111" top="0.5118055555555555" bottom="0.5118055555555555" header="0.5118055555555555" footer="0.5118055555555555"/>
  <pageSetup horizontalDpi="600" verticalDpi="600" orientation="landscape" paperSize="9" scale="85" r:id="rId1"/>
  <rowBreaks count="3" manualBreakCount="3">
    <brk id="27" max="16" man="1"/>
    <brk id="43" max="16" man="1"/>
    <brk id="6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7:P32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9.140625" style="25" customWidth="1"/>
  </cols>
  <sheetData>
    <row r="7" spans="3:16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3:16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3:16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3:16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3:16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3:16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3:16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3:16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3:16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3:16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3:16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3:16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3:16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3:16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3:16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3:16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3:16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3:16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3:16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3:16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3:16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3:16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3:16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3:16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3:16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3:16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broni_m</cp:lastModifiedBy>
  <cp:lastPrinted>2012-08-06T11:54:31Z</cp:lastPrinted>
  <dcterms:created xsi:type="dcterms:W3CDTF">2005-07-07T12:36:29Z</dcterms:created>
  <dcterms:modified xsi:type="dcterms:W3CDTF">2012-08-06T11:54:34Z</dcterms:modified>
  <cp:category/>
  <cp:version/>
  <cp:contentType/>
  <cp:contentStatus/>
  <cp:revision>35</cp:revision>
</cp:coreProperties>
</file>